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0" yWindow="135" windowWidth="16260" windowHeight="5070" tabRatio="563"/>
  </bookViews>
  <sheets>
    <sheet name="mucluc" sheetId="2" r:id="rId1"/>
    <sheet name="bao cao" sheetId="1" r:id="rId2"/>
    <sheet name="bao cao (2)" sheetId="6" r:id="rId3"/>
    <sheet name="co so khoa hoc (2)" sheetId="5" r:id="rId4"/>
    <sheet name="Sheet1 (2)" sheetId="4" r:id="rId5"/>
    <sheet name="Sheet3" sheetId="3" r:id="rId6"/>
  </sheets>
  <calcPr calcId="144525"/>
</workbook>
</file>

<file path=xl/calcChain.xml><?xml version="1.0" encoding="utf-8"?>
<calcChain xmlns="http://schemas.openxmlformats.org/spreadsheetml/2006/main">
  <c r="E85" i="2" l="1"/>
  <c r="E84" i="2"/>
  <c r="D23" i="6" l="1"/>
  <c r="K11" i="6"/>
  <c r="I11" i="6"/>
  <c r="F11" i="6"/>
  <c r="E11" i="6"/>
  <c r="G11" i="6" s="1"/>
  <c r="K10" i="6"/>
  <c r="I10" i="6"/>
  <c r="G10" i="6"/>
  <c r="F10" i="6"/>
  <c r="E10" i="6"/>
  <c r="K9" i="6"/>
  <c r="I9" i="6"/>
  <c r="G9" i="6"/>
  <c r="F9" i="6"/>
  <c r="E9" i="6"/>
  <c r="K8" i="6"/>
  <c r="I8" i="6"/>
  <c r="F8" i="6"/>
  <c r="E8" i="6"/>
  <c r="G8" i="6" s="1"/>
  <c r="K7" i="6"/>
  <c r="E7" i="6"/>
  <c r="G7" i="6" s="1"/>
  <c r="D28" i="5" l="1"/>
  <c r="K13" i="5"/>
  <c r="I13" i="5"/>
  <c r="F13" i="5"/>
  <c r="D13" i="5"/>
  <c r="E13" i="5" s="1"/>
  <c r="G13" i="5" s="1"/>
  <c r="K12" i="5"/>
  <c r="I12" i="5"/>
  <c r="D12" i="5"/>
  <c r="F12" i="5" s="1"/>
  <c r="K11" i="5"/>
  <c r="I11" i="5"/>
  <c r="F11" i="5"/>
  <c r="E11" i="5"/>
  <c r="G11" i="5" s="1"/>
  <c r="K10" i="5"/>
  <c r="I10" i="5"/>
  <c r="G10" i="5"/>
  <c r="F10" i="5"/>
  <c r="E10" i="5"/>
  <c r="K9" i="5"/>
  <c r="I9" i="5"/>
  <c r="F9" i="5"/>
  <c r="E9" i="5"/>
  <c r="G9" i="5" s="1"/>
  <c r="K8" i="5"/>
  <c r="I8" i="5"/>
  <c r="F8" i="5"/>
  <c r="E8" i="5"/>
  <c r="G8" i="5" s="1"/>
  <c r="K7" i="5"/>
  <c r="E7" i="5"/>
  <c r="G7" i="5" s="1"/>
  <c r="E7" i="1"/>
  <c r="M16" i="4"/>
  <c r="K16" i="4"/>
  <c r="C16" i="4"/>
  <c r="D16" i="4" s="1"/>
  <c r="F16" i="4" s="1"/>
  <c r="M15" i="4"/>
  <c r="C15" i="4"/>
  <c r="D15" i="4" s="1"/>
  <c r="F15" i="4" s="1"/>
  <c r="M14" i="4"/>
  <c r="K14" i="4"/>
  <c r="F14" i="4"/>
  <c r="E14" i="4"/>
  <c r="D14" i="4"/>
  <c r="M13" i="4"/>
  <c r="K13" i="4"/>
  <c r="K15" i="4" s="1"/>
  <c r="F13" i="4"/>
  <c r="E13" i="4"/>
  <c r="D13" i="4"/>
  <c r="M12" i="4"/>
  <c r="K12" i="4"/>
  <c r="E12" i="4"/>
  <c r="D12" i="4"/>
  <c r="F12" i="4" s="1"/>
  <c r="M11" i="4"/>
  <c r="K11" i="4"/>
  <c r="E11" i="4"/>
  <c r="D11" i="4"/>
  <c r="F11" i="4" s="1"/>
  <c r="D10" i="4"/>
  <c r="F10" i="4" s="1"/>
  <c r="E12" i="5" l="1"/>
  <c r="G12" i="5" s="1"/>
  <c r="E16" i="4"/>
  <c r="E15" i="4"/>
  <c r="E9" i="1"/>
  <c r="E10" i="1"/>
  <c r="E11" i="1"/>
  <c r="E8" i="1"/>
</calcChain>
</file>

<file path=xl/sharedStrings.xml><?xml version="1.0" encoding="utf-8"?>
<sst xmlns="http://schemas.openxmlformats.org/spreadsheetml/2006/main" count="357" uniqueCount="200">
  <si>
    <t>tiền/giờ</t>
  </si>
  <si>
    <t>tổng</t>
  </si>
  <si>
    <t>tiền/trang</t>
  </si>
  <si>
    <t>tiền/tiết</t>
  </si>
  <si>
    <t xml:space="preserve">hệ số </t>
  </si>
  <si>
    <t>Cao đẳng</t>
  </si>
  <si>
    <t>Trung cấp</t>
  </si>
  <si>
    <t>Trang tài liệu chỉ gồm các chữ cái, chữ số: tối đa 9.500 đồng/1 trang</t>
  </si>
  <si>
    <t>Trang tài liệu có bảng biểu kèm theo: tối đa 11.700 đồng/1 trang</t>
  </si>
  <si>
    <t>Trang tài liệu dạng đặc biệt có nhiều công thức toán học, hoặc các ký tự đặc biệt: tối đa 14.000 đồng/1 trang</t>
  </si>
  <si>
    <t>01 trang văn bản tương ứng 46 dòng x 70 ký tự/dòng, tương đương bình quân</t>
  </si>
  <si>
    <t>Trang siêu văn bản đơn giản</t>
  </si>
  <si>
    <t>Trang siêu văn bản bố cục mỹ thuật, nhiều hình ảnh, sử dụng các công nghệ tiên tiến</t>
  </si>
  <si>
    <t>Chuyển đổi thông tin từ máy scan =30%</t>
  </si>
  <si>
    <t>Số hóa thông tin =30%</t>
  </si>
  <si>
    <t>Tiền/trang</t>
  </si>
  <si>
    <t>1. Chi nhập dữ liệu.</t>
  </si>
  <si>
    <t>2. Chi tạo lập các trang siêu văn bản.</t>
  </si>
  <si>
    <t>3. Chi tạo lập thông tin điện tử trên cơ sở các dữ liệu có sẵn.</t>
  </si>
  <si>
    <t>4. Chi số hóa thông tin.</t>
  </si>
  <si>
    <t xml:space="preserve">điều tra khảo sát </t>
  </si>
  <si>
    <t>Chi dịch và hiệu đính tài liệu</t>
  </si>
  <si>
    <t>Chi xây dựng hệ thống dữ liệu điện tử về chương trình đào tạo, giáo trình</t>
  </si>
  <si>
    <t>cao dang</t>
  </si>
  <si>
    <t>trung cap</t>
  </si>
  <si>
    <t>Số trang</t>
  </si>
  <si>
    <t>Số giờ</t>
  </si>
  <si>
    <t>he so so voi 9,5</t>
  </si>
  <si>
    <t>số tiết quy đổi theo độ phức tạp</t>
  </si>
  <si>
    <t>Số tiết/tín chỉ</t>
  </si>
  <si>
    <t>HS 2,8</t>
  </si>
  <si>
    <t>Số giờ/tín chỉ</t>
  </si>
  <si>
    <t>BẢNG CHIẾT TÍNH QUY ĐỔI SỐ GIỜ LAO ĐỘNG BIÊN SOẠN GIÁO TRÌNH ĐIỆN TỬ</t>
  </si>
  <si>
    <t>Cấp độ 1</t>
  </si>
  <si>
    <t>Cấp độ 2</t>
  </si>
  <si>
    <t>Cấp độ 3</t>
  </si>
  <si>
    <t>Hệ số với 9,5</t>
  </si>
  <si>
    <t>Hệ số theo cấp độ phức tạp (tỷ lệ so với 9,5)</t>
  </si>
  <si>
    <t>Quy đổi ra giờ /tín chỉ (lấy hệ số 2,8)</t>
  </si>
  <si>
    <t>Cấp độ 4</t>
  </si>
  <si>
    <t>Cấp độ 5</t>
  </si>
  <si>
    <t xml:space="preserve">5. điều tra khảo sát </t>
  </si>
  <si>
    <t>6.Chi dịch và hiệu đính tài liệu</t>
  </si>
  <si>
    <t>7. Chi xây dựng hệ thống dữ liệu điện tử về chương trình đào tạo, giáo trình</t>
  </si>
  <si>
    <t>Căn cứ thông tư: 01 trang văn bản tương ứng 46 dòng x 70 ký tự/dòng, tương đương bình quân</t>
  </si>
  <si>
    <t>ebook đơn giản (các môn lý thuyết)</t>
  </si>
  <si>
    <t>Chuẩn bị nội dung đào tạo Blearning</t>
  </si>
  <si>
    <t>Trên cơ sở tập bài giảng là nhiệm vụ của GV, biên soạn giáo trình dùng chung cho môn/học phần</t>
  </si>
  <si>
    <t>1 tiết dạy = 1 tiết soạn (tương đương 2,8 giờ lao động)</t>
  </si>
  <si>
    <t>2,8 giờ lao động chuyển 8 trang bài giảng thành giáo trình chung</t>
  </si>
  <si>
    <t>1 tín chỉ = 42 giờ</t>
  </si>
  <si>
    <t>Môn lý luận</t>
  </si>
  <si>
    <t>1 tín chỉ = 50,4 giờ</t>
  </si>
  <si>
    <t>Môn lý thuyết nghề</t>
  </si>
  <si>
    <t>1 tín chỉ = 46 giờ</t>
  </si>
  <si>
    <t>Tính bình quân</t>
  </si>
  <si>
    <t>Sản phẩm: sách điện tử</t>
  </si>
  <si>
    <t>Căn bản</t>
  </si>
  <si>
    <t>Sản phẩm: sách điện tử cấp độ 1</t>
  </si>
  <si>
    <t>Chi chuyển bài giảng sang giáo trình điện tử đơn giản</t>
  </si>
  <si>
    <t>Chi tạo sách GK điện tử có tương tác</t>
  </si>
  <si>
    <t>Chú giải</t>
  </si>
  <si>
    <t>1 tín chỉ = 61,6 giờ</t>
  </si>
  <si>
    <t>giáo trình elearning</t>
  </si>
  <si>
    <t>ebook phức tạp (Chuyên ngành)</t>
  </si>
  <si>
    <t>1 tín chỉ = 56 giờ</t>
  </si>
  <si>
    <t>Sản phẩm: sách điện tử cấp độ 2</t>
  </si>
  <si>
    <t>TC</t>
  </si>
  <si>
    <t>CD</t>
  </si>
  <si>
    <t>Trang tài liệu có bảng biểu kèm theo</t>
  </si>
  <si>
    <t>Trang tài liệu dạng đặc biệt có nhiều công thức toán học, hoặc các ký tự đặc biệt</t>
  </si>
  <si>
    <t>Trang tài liệu chỉ gồm các chữ cái, chữ số</t>
  </si>
  <si>
    <t>- Tham luận tại hội thảo, hội nghị  khoa học quốc tế tổ chức tại nước ngoài.</t>
  </si>
  <si>
    <t>480 giờ</t>
  </si>
  <si>
    <t>- Tham luận tại hội thảo, hội nghị  khoa học quốc tế tổ chức tại Việt Nam.</t>
  </si>
  <si>
    <r>
      <t>·</t>
    </r>
    <r>
      <rPr>
        <sz val="7"/>
        <color rgb="FFFF0000"/>
        <rFont val="Times New Roman"/>
        <family val="1"/>
      </rPr>
      <t xml:space="preserve">       </t>
    </r>
    <r>
      <rPr>
        <sz val="13"/>
        <color rgb="FFFF0000"/>
        <rFont val="Times New Roman"/>
        <family val="1"/>
      </rPr>
      <t>Bài viết có báo cáo</t>
    </r>
  </si>
  <si>
    <t>400 giờ</t>
  </si>
  <si>
    <r>
      <t>·</t>
    </r>
    <r>
      <rPr>
        <sz val="7"/>
        <color rgb="FFFF0000"/>
        <rFont val="Times New Roman"/>
        <family val="1"/>
      </rPr>
      <t xml:space="preserve">       </t>
    </r>
    <r>
      <rPr>
        <sz val="13"/>
        <color rgb="FFFF0000"/>
        <rFont val="Times New Roman"/>
        <family val="1"/>
      </rPr>
      <t>Bài viết được đăng</t>
    </r>
  </si>
  <si>
    <t>200 giờ</t>
  </si>
  <si>
    <t>- Tham luận tại hội thảo, hội nghị khoa học cấp Nhà nước.</t>
  </si>
  <si>
    <t>320 giờ</t>
  </si>
  <si>
    <t>160 giờ</t>
  </si>
  <si>
    <t>- Tham luận tại hội thảo, hội nghị  khoa học cấp Bộ, Sở.</t>
  </si>
  <si>
    <t>240 giờ</t>
  </si>
  <si>
    <t>120 giờ</t>
  </si>
  <si>
    <t>- Tham luận tại hội thảo, hội nghị  khoa học cấp trường.</t>
  </si>
  <si>
    <t>60 giờ</t>
  </si>
  <si>
    <t>- Tham luận tại hội thảo  khoa học cấp đơn vị trực thuộc.</t>
  </si>
  <si>
    <t>30 giờ</t>
  </si>
  <si>
    <t>Chủ nhiệm đề tài cấp trường có thi công mô hình.</t>
  </si>
  <si>
    <t>Tối đa 587 giờ</t>
  </si>
  <si>
    <t>Bài đăng trên các tạp chí khoa học chuyên ngành quốc tế.</t>
  </si>
  <si>
    <t>Tạp chí có trong danh mục ISI, SCI, SCIE.</t>
  </si>
  <si>
    <t>640 giờ/bài</t>
  </si>
  <si>
    <t>Tạp chí có trong danh mục ISSN hoặc tương đương</t>
  </si>
  <si>
    <t>480 giờ/bài</t>
  </si>
  <si>
    <t>Bài báo đăng trên các tạp chí khoa học chuyên ngành trong nước</t>
  </si>
  <si>
    <t>-  Tạp chí KH trong danh sách các tạp chí được Bộ Giáo dục và đào tạo tính điểm công trình 1 điểm.</t>
  </si>
  <si>
    <t>300 giờ/bài</t>
  </si>
  <si>
    <t>-Tạp chí KH trong danh sách các tạp chí được Bộ Giáo dục và Đào tạo tính điểm công trình 0,75 điểm.</t>
  </si>
  <si>
    <t>250 giờ/bài.</t>
  </si>
  <si>
    <t>-Tạp chí KH trong danh sách các tạp chí được Bộ Giáo dục và Đào tạo tính điểm công trình 0,5 điểm.</t>
  </si>
  <si>
    <t>200 giờ/bài.</t>
  </si>
  <si>
    <t>-Tạp chí KH trong danh sách các tạp chí được Bộ Giáo dục và Đào tạo tính điểm công trình 0,25 điểm.</t>
  </si>
  <si>
    <t>150 giờ/bài</t>
  </si>
  <si>
    <t>Bài đăng trên bản tin điện tử.</t>
  </si>
  <si>
    <t>100 giờ/bài</t>
  </si>
  <si>
    <t>Sáng kiến kinh nghiệm, ứng dụng KHKT phục vụ cho đào tạo, quản lý được nghiệm thu.</t>
  </si>
  <si>
    <t>Chấm đạt loại Xuất sắc</t>
  </si>
  <si>
    <t>80 giờ/ SKKN</t>
  </si>
  <si>
    <t>Chấm đạt loại Tốt</t>
  </si>
  <si>
    <t>56 giờ/SKKN</t>
  </si>
  <si>
    <t xml:space="preserve">Chấm đạt loại Khá </t>
  </si>
  <si>
    <t>40 giờ/SKKN</t>
  </si>
  <si>
    <t>Chấm Đạt yêu cầu</t>
  </si>
  <si>
    <t>20 giờ/SKKN</t>
  </si>
  <si>
    <t>Tham gia hội đồng duyệt đề cương, nghiệm thu đề tài (tính cho 01 đề tài nghiên cứu khoa học)</t>
  </si>
  <si>
    <r>
      <t>1.</t>
    </r>
    <r>
      <rPr>
        <i/>
        <sz val="7"/>
        <color rgb="FFFF0000"/>
        <rFont val="Times New Roman"/>
        <family val="1"/>
      </rPr>
      <t xml:space="preserve">     </t>
    </r>
    <r>
      <rPr>
        <b/>
        <i/>
        <sz val="13"/>
        <color rgb="FFFF0000"/>
        <rFont val="Times New Roman"/>
        <family val="1"/>
      </rPr>
      <t>Đề tài cấp Nhà nước</t>
    </r>
  </si>
  <si>
    <t>- Chủ tịch, phản biện</t>
  </si>
  <si>
    <t>96 giờ/đề tài</t>
  </si>
  <si>
    <t>- Thư ký</t>
  </si>
  <si>
    <t>64 giờ/đề tài</t>
  </si>
  <si>
    <t>- Ủy viên</t>
  </si>
  <si>
    <t>32 giờ/đề tài</t>
  </si>
  <si>
    <t>- Người được mời</t>
  </si>
  <si>
    <t>16 giờ/đề tài</t>
  </si>
  <si>
    <t>2. Đề tài cấp Bộ</t>
  </si>
  <si>
    <t>48 giờ/đề tài</t>
  </si>
  <si>
    <t>26 giờ/đề tài</t>
  </si>
  <si>
    <t>13 giờ/đề tài</t>
  </si>
  <si>
    <t>3. Đề tài cấp Sở</t>
  </si>
  <si>
    <t>38 giờ/đề tài</t>
  </si>
  <si>
    <t>19 giờ/đề tài</t>
  </si>
  <si>
    <t>10 giờ/đề tài</t>
  </si>
  <si>
    <t>4. Đề tài cấp trường</t>
  </si>
  <si>
    <t>+ Chủ tịch, phản biện</t>
  </si>
  <si>
    <t>22 giờ/đề tài</t>
  </si>
  <si>
    <t>+ Thư ký</t>
  </si>
  <si>
    <t>+ Ủy viên</t>
  </si>
  <si>
    <t>+ Người được mời</t>
  </si>
  <si>
    <t>6 giờ/đề tài</t>
  </si>
  <si>
    <t>5. Đề tài cấp đơn vị trực thuộc trường</t>
  </si>
  <si>
    <t>+ Thư ký</t>
  </si>
  <si>
    <r>
      <t>13</t>
    </r>
    <r>
      <rPr>
        <sz val="12"/>
        <color rgb="FFFF0000"/>
        <rFont val="VNI-Times"/>
      </rPr>
      <t xml:space="preserve"> </t>
    </r>
    <r>
      <rPr>
        <sz val="13"/>
        <color rgb="FFFF0000"/>
        <rFont val="Times New Roman"/>
        <family val="1"/>
      </rPr>
      <t>giờ/đề tài</t>
    </r>
  </si>
  <si>
    <t>+ Thành viên tham dự</t>
  </si>
  <si>
    <t>3 giờ/đề tài</t>
  </si>
  <si>
    <t>Hội đồng thẩm định giáo trình</t>
  </si>
  <si>
    <t>1.Cấp trường</t>
  </si>
  <si>
    <t>19 giờ/tín chỉ</t>
  </si>
  <si>
    <t xml:space="preserve"> (hoặc đvht)</t>
  </si>
  <si>
    <t xml:space="preserve">16 giờ/tín chỉ </t>
  </si>
  <si>
    <t>(hoặc đvht)</t>
  </si>
  <si>
    <t>- Ủy viên</t>
  </si>
  <si>
    <t>13 giờ/tín chỉ (hoặc đvht)</t>
  </si>
  <si>
    <t>- Khách mời.</t>
  </si>
  <si>
    <t>2. Cấp đơn vị trực thuộc trường</t>
  </si>
  <si>
    <t>13 giờ/tín chỉ</t>
  </si>
  <si>
    <t>10 giờ/tín chỉ</t>
  </si>
  <si>
    <t>6 giờ/tín chỉ</t>
  </si>
  <si>
    <t>- Người tham dự</t>
  </si>
  <si>
    <t>Thiết kế chương trình khung, đề cương chi tiết ngành đào tạo mới</t>
  </si>
  <si>
    <t>640 giờ/ngành</t>
  </si>
  <si>
    <t>512 giờ/ngành</t>
  </si>
  <si>
    <r>
      <t>Hiệu chỉnh chương trình khung</t>
    </r>
    <r>
      <rPr>
        <strike/>
        <sz val="13"/>
        <color theme="1"/>
        <rFont val="Times New Roman"/>
        <family val="1"/>
      </rPr>
      <t>,</t>
    </r>
    <r>
      <rPr>
        <sz val="13"/>
        <color theme="1"/>
        <rFont val="Times New Roman"/>
        <family val="1"/>
      </rPr>
      <t xml:space="preserve"> đề cương chi tiết ngành đào tạo </t>
    </r>
  </si>
  <si>
    <t>192 giờ/ngành</t>
  </si>
  <si>
    <t>154 giờ/ngành</t>
  </si>
  <si>
    <r>
      <t>Hội đồng thẩm định chương trình khung</t>
    </r>
    <r>
      <rPr>
        <b/>
        <sz val="13"/>
        <color theme="1"/>
        <rFont val="Times New Roman"/>
        <family val="1"/>
      </rPr>
      <t>,</t>
    </r>
    <r>
      <rPr>
        <sz val="13"/>
        <color theme="1"/>
        <rFont val="Times New Roman"/>
        <family val="1"/>
      </rPr>
      <t xml:space="preserve"> đề cương chi tiết ngành đào tạo</t>
    </r>
  </si>
  <si>
    <t>77 giờ/ngành</t>
  </si>
  <si>
    <t>64 giờ/ ngành</t>
  </si>
  <si>
    <t>51 giờ/ ngành</t>
  </si>
  <si>
    <t>26 giờ/ ngành</t>
  </si>
  <si>
    <t>Chuyên gia, nhà khoa học ngoài trường tham gia Hội đồng thẩm định, nghiệm thu cấp trường</t>
  </si>
  <si>
    <t>Từ 500.000đ đến 2.000.000đ</t>
  </si>
  <si>
    <t>Tham luận tại các hội thảo, hội nghị  khoa học có đăng kỷ yếu</t>
  </si>
  <si>
    <t>76 giờ</t>
  </si>
  <si>
    <t>38 giờ</t>
  </si>
  <si>
    <t>=50% xây dựng mới</t>
  </si>
  <si>
    <t>80 giờ</t>
  </si>
  <si>
    <t>40 giờ</t>
  </si>
  <si>
    <t>20 giờ</t>
  </si>
  <si>
    <t>Biên soạn mới giáo trình môn học chuyên ngành</t>
  </si>
  <si>
    <t>Bình quân</t>
  </si>
  <si>
    <t>46 giờ/tín chỉ</t>
  </si>
  <si>
    <t>56 giờ/tín chỉ</t>
  </si>
  <si>
    <t>42 giờ/tín chỉ</t>
  </si>
  <si>
    <t>Cấp độ 3 (giáo trình eLearning)</t>
  </si>
  <si>
    <t>54 giờ/tín chỉ</t>
  </si>
  <si>
    <t>Cấp độ 4  (giáo trình eLearning)</t>
  </si>
  <si>
    <t>Sửa chữa, bổ sung giáo trình</t>
  </si>
  <si>
    <t>184 giờ/tín chỉ</t>
  </si>
  <si>
    <t>21 giờ/tín chỉ</t>
  </si>
  <si>
    <t>23 giờ/tín chỉ</t>
  </si>
  <si>
    <t>28 giờ/tín chỉ</t>
  </si>
  <si>
    <t>27 giờ/tín chỉ</t>
  </si>
  <si>
    <t>92 giờ/tín chỉ</t>
  </si>
  <si>
    <t>Cấp độ 1 (có hình, bảng biểu kèm theo)</t>
  </si>
  <si>
    <t>Cấp độ 2 (có nhiều công thức, hoặc các ký tự đặc biệt)</t>
  </si>
  <si>
    <t>Tên đề mục</t>
  </si>
  <si>
    <t>STT</t>
  </si>
  <si>
    <t>Số giờ đề xuất hiệu chỉnh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</si>
</sst>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.0_);_(* \(#,##0.0\);_(* &quot;-&quot;??_);_(@_)"/>
    <numFmt numFmtId="165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sz val="13"/>
      <color rgb="FFFF0000"/>
      <name val="Symbol"/>
      <family val="1"/>
      <charset val="2"/>
    </font>
    <font>
      <sz val="7"/>
      <color rgb="FFFF0000"/>
      <name val="Times New Roman"/>
      <family val="1"/>
    </font>
    <font>
      <i/>
      <sz val="13"/>
      <color rgb="FFFF0000"/>
      <name val="Times New Roman"/>
      <family val="1"/>
    </font>
    <font>
      <i/>
      <sz val="7"/>
      <color rgb="FFFF0000"/>
      <name val="Times New Roman"/>
      <family val="1"/>
    </font>
    <font>
      <b/>
      <i/>
      <sz val="13"/>
      <color rgb="FFFF0000"/>
      <name val="Times New Roman"/>
      <family val="1"/>
    </font>
    <font>
      <sz val="12"/>
      <color rgb="FFFF0000"/>
      <name val="VNI-Times"/>
    </font>
    <font>
      <sz val="13"/>
      <color theme="1"/>
      <name val="Times New Roman"/>
      <family val="1"/>
    </font>
    <font>
      <strike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7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vertical="top"/>
    </xf>
    <xf numFmtId="0" fontId="0" fillId="0" borderId="1" xfId="0" applyBorder="1" applyAlignment="1">
      <alignment vertical="center"/>
    </xf>
    <xf numFmtId="3" fontId="0" fillId="0" borderId="1" xfId="0" applyNumberForma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0" fontId="1" fillId="0" borderId="1" xfId="0" applyFont="1" applyBorder="1"/>
    <xf numFmtId="164" fontId="0" fillId="0" borderId="1" xfId="1" applyNumberFormat="1" applyFont="1" applyBorder="1" applyAlignment="1">
      <alignment vertical="center"/>
    </xf>
    <xf numFmtId="165" fontId="0" fillId="0" borderId="1" xfId="1" applyNumberFormat="1" applyFont="1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top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vertical="center"/>
    </xf>
    <xf numFmtId="165" fontId="0" fillId="0" borderId="1" xfId="1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2" fontId="0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wrapText="1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top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0" fillId="0" borderId="0" xfId="0" applyBorder="1" applyAlignment="1">
      <alignment vertical="center"/>
    </xf>
    <xf numFmtId="0" fontId="1" fillId="0" borderId="0" xfId="0" applyFont="1" applyBorder="1" applyAlignment="1">
      <alignment vertical="center" wrapText="1"/>
    </xf>
    <xf numFmtId="3" fontId="0" fillId="0" borderId="0" xfId="0" applyNumberFormat="1" applyBorder="1" applyAlignment="1">
      <alignment vertical="center"/>
    </xf>
    <xf numFmtId="165" fontId="0" fillId="0" borderId="0" xfId="1" applyNumberFormat="1" applyFont="1" applyBorder="1" applyAlignment="1">
      <alignment horizontal="center" vertical="center"/>
    </xf>
    <xf numFmtId="2" fontId="0" fillId="0" borderId="0" xfId="1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0" xfId="0" applyBorder="1"/>
    <xf numFmtId="0" fontId="0" fillId="0" borderId="2" xfId="0" applyBorder="1" applyAlignment="1">
      <alignment vertical="top"/>
    </xf>
    <xf numFmtId="0" fontId="0" fillId="0" borderId="3" xfId="0" applyBorder="1" applyAlignment="1">
      <alignment vertical="top"/>
    </xf>
    <xf numFmtId="0" fontId="0" fillId="0" borderId="2" xfId="0" applyBorder="1" applyAlignment="1"/>
    <xf numFmtId="0" fontId="0" fillId="0" borderId="3" xfId="0" applyBorder="1" applyAlignment="1"/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0" fillId="0" borderId="3" xfId="0" applyBorder="1"/>
    <xf numFmtId="0" fontId="5" fillId="0" borderId="0" xfId="0" applyFont="1" applyBorder="1"/>
    <xf numFmtId="0" fontId="4" fillId="0" borderId="0" xfId="0" applyFont="1" applyBorder="1"/>
    <xf numFmtId="0" fontId="4" fillId="0" borderId="0" xfId="0" applyFont="1" applyAlignment="1">
      <alignment horizontal="left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43" fontId="0" fillId="0" borderId="0" xfId="1" applyFont="1"/>
    <xf numFmtId="165" fontId="0" fillId="0" borderId="0" xfId="0" applyNumberFormat="1"/>
    <xf numFmtId="0" fontId="7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3" fontId="0" fillId="0" borderId="1" xfId="1" applyFont="1" applyBorder="1"/>
    <xf numFmtId="0" fontId="0" fillId="0" borderId="1" xfId="0" applyBorder="1" applyAlignment="1">
      <alignment horizontal="left"/>
    </xf>
    <xf numFmtId="0" fontId="0" fillId="0" borderId="1" xfId="0" quotePrefix="1" applyBorder="1" applyAlignment="1">
      <alignment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H103"/>
  <sheetViews>
    <sheetView tabSelected="1" topLeftCell="A3" workbookViewId="0">
      <pane ySplit="570" activePane="bottomLeft"/>
      <selection activeCell="F4" sqref="F4"/>
      <selection pane="bottomLeft" activeCell="C7" sqref="C7"/>
    </sheetView>
  </sheetViews>
  <sheetFormatPr defaultRowHeight="15" x14ac:dyDescent="0.25"/>
  <cols>
    <col min="1" max="1" width="6.140625" customWidth="1"/>
    <col min="2" max="2" width="7" customWidth="1"/>
    <col min="3" max="3" width="49.7109375" style="64" customWidth="1"/>
    <col min="4" max="4" width="22.28515625" customWidth="1"/>
    <col min="5" max="5" width="17.42578125" customWidth="1"/>
    <col min="6" max="6" width="28.42578125" customWidth="1"/>
    <col min="8" max="8" width="13.7109375" bestFit="1" customWidth="1"/>
  </cols>
  <sheetData>
    <row r="5" spans="2:7" s="77" customFormat="1" ht="30" x14ac:dyDescent="0.25">
      <c r="B5" s="75" t="s">
        <v>198</v>
      </c>
      <c r="C5" s="74" t="s">
        <v>197</v>
      </c>
      <c r="D5" s="74" t="s">
        <v>26</v>
      </c>
      <c r="E5" s="76" t="s">
        <v>199</v>
      </c>
    </row>
    <row r="6" spans="2:7" ht="33" x14ac:dyDescent="0.25">
      <c r="B6" s="2">
        <v>1</v>
      </c>
      <c r="C6" s="63" t="s">
        <v>173</v>
      </c>
      <c r="D6" s="62"/>
      <c r="E6" s="1"/>
    </row>
    <row r="7" spans="2:7" ht="33" x14ac:dyDescent="0.25">
      <c r="B7" s="1"/>
      <c r="C7" s="63" t="s">
        <v>72</v>
      </c>
      <c r="D7" s="62" t="s">
        <v>73</v>
      </c>
      <c r="E7" s="1"/>
    </row>
    <row r="8" spans="2:7" ht="33" x14ac:dyDescent="0.25">
      <c r="B8" s="1"/>
      <c r="C8" s="63" t="s">
        <v>74</v>
      </c>
      <c r="D8" s="62"/>
      <c r="E8" s="1"/>
    </row>
    <row r="9" spans="2:7" ht="16.5" x14ac:dyDescent="0.25">
      <c r="B9" s="1"/>
      <c r="C9" s="67" t="s">
        <v>75</v>
      </c>
      <c r="D9" s="62" t="s">
        <v>76</v>
      </c>
      <c r="E9" s="1"/>
      <c r="F9" s="66"/>
      <c r="G9" s="66"/>
    </row>
    <row r="10" spans="2:7" ht="16.5" x14ac:dyDescent="0.25">
      <c r="B10" s="1"/>
      <c r="C10" s="63" t="s">
        <v>77</v>
      </c>
      <c r="D10" s="62" t="s">
        <v>78</v>
      </c>
      <c r="E10" s="1"/>
    </row>
    <row r="11" spans="2:7" ht="33" x14ac:dyDescent="0.25">
      <c r="B11" s="1"/>
      <c r="C11" s="63" t="s">
        <v>79</v>
      </c>
      <c r="D11" s="62"/>
      <c r="E11" s="71"/>
    </row>
    <row r="12" spans="2:7" ht="17.25" thickBot="1" x14ac:dyDescent="0.3">
      <c r="B12" s="1"/>
      <c r="C12" s="67" t="s">
        <v>75</v>
      </c>
      <c r="D12" s="62" t="s">
        <v>80</v>
      </c>
      <c r="E12" s="60" t="s">
        <v>174</v>
      </c>
    </row>
    <row r="13" spans="2:7" ht="16.5" x14ac:dyDescent="0.25">
      <c r="B13" s="1"/>
      <c r="C13" s="63" t="s">
        <v>77</v>
      </c>
      <c r="D13" s="62" t="s">
        <v>81</v>
      </c>
      <c r="E13" s="61" t="s">
        <v>175</v>
      </c>
    </row>
    <row r="14" spans="2:7" ht="33" x14ac:dyDescent="0.25">
      <c r="B14" s="1"/>
      <c r="C14" s="63" t="s">
        <v>82</v>
      </c>
      <c r="D14" s="62"/>
      <c r="E14" s="1"/>
    </row>
    <row r="15" spans="2:7" ht="16.5" x14ac:dyDescent="0.25">
      <c r="B15" s="1"/>
      <c r="C15" s="67" t="s">
        <v>75</v>
      </c>
      <c r="D15" s="62" t="s">
        <v>83</v>
      </c>
      <c r="E15" s="70" t="s">
        <v>81</v>
      </c>
    </row>
    <row r="16" spans="2:7" ht="16.5" x14ac:dyDescent="0.25">
      <c r="B16" s="1"/>
      <c r="C16" s="63" t="s">
        <v>77</v>
      </c>
      <c r="D16" s="62" t="s">
        <v>84</v>
      </c>
      <c r="E16" s="70" t="s">
        <v>177</v>
      </c>
    </row>
    <row r="17" spans="2:8" ht="33" x14ac:dyDescent="0.25">
      <c r="B17" s="1"/>
      <c r="C17" s="63" t="s">
        <v>85</v>
      </c>
      <c r="D17" s="62"/>
      <c r="E17" s="1"/>
    </row>
    <row r="18" spans="2:8" ht="16.5" x14ac:dyDescent="0.25">
      <c r="B18" s="1"/>
      <c r="C18" s="67" t="s">
        <v>75</v>
      </c>
      <c r="D18" s="62" t="s">
        <v>84</v>
      </c>
      <c r="E18" s="70" t="s">
        <v>177</v>
      </c>
    </row>
    <row r="19" spans="2:8" ht="16.5" x14ac:dyDescent="0.25">
      <c r="B19" s="1"/>
      <c r="C19" s="63" t="s">
        <v>77</v>
      </c>
      <c r="D19" s="62" t="s">
        <v>86</v>
      </c>
      <c r="E19" s="70" t="s">
        <v>178</v>
      </c>
    </row>
    <row r="20" spans="2:8" ht="40.9" customHeight="1" x14ac:dyDescent="0.25">
      <c r="B20" s="1"/>
      <c r="C20" s="63" t="s">
        <v>87</v>
      </c>
      <c r="D20" s="62"/>
      <c r="E20" s="70"/>
    </row>
    <row r="21" spans="2:8" ht="16.5" x14ac:dyDescent="0.25">
      <c r="B21" s="1"/>
      <c r="C21" s="67" t="s">
        <v>75</v>
      </c>
      <c r="D21" s="62" t="s">
        <v>86</v>
      </c>
      <c r="E21" s="70" t="s">
        <v>178</v>
      </c>
    </row>
    <row r="22" spans="2:8" ht="16.5" x14ac:dyDescent="0.25">
      <c r="B22" s="1"/>
      <c r="C22" s="63" t="s">
        <v>77</v>
      </c>
      <c r="D22" s="62" t="s">
        <v>88</v>
      </c>
      <c r="E22" s="70" t="s">
        <v>179</v>
      </c>
    </row>
    <row r="23" spans="2:8" ht="33" x14ac:dyDescent="0.25">
      <c r="B23" s="1"/>
      <c r="C23" s="63" t="s">
        <v>89</v>
      </c>
      <c r="D23" s="62" t="s">
        <v>90</v>
      </c>
      <c r="E23" s="69"/>
    </row>
    <row r="24" spans="2:8" ht="33" x14ac:dyDescent="0.25">
      <c r="B24" s="1"/>
      <c r="C24" s="63" t="s">
        <v>91</v>
      </c>
      <c r="D24" s="62"/>
      <c r="E24" s="69"/>
    </row>
    <row r="25" spans="2:8" ht="16.5" x14ac:dyDescent="0.25">
      <c r="B25" s="1"/>
      <c r="C25" s="63" t="s">
        <v>92</v>
      </c>
      <c r="D25" s="62" t="s">
        <v>93</v>
      </c>
    </row>
    <row r="26" spans="2:8" ht="33" x14ac:dyDescent="0.25">
      <c r="B26" s="1"/>
      <c r="C26" s="63" t="s">
        <v>94</v>
      </c>
      <c r="D26" s="62" t="s">
        <v>95</v>
      </c>
      <c r="H26" s="65"/>
    </row>
    <row r="27" spans="2:8" ht="33" x14ac:dyDescent="0.25">
      <c r="B27" s="1"/>
      <c r="C27" s="63" t="s">
        <v>96</v>
      </c>
      <c r="D27" s="62"/>
    </row>
    <row r="28" spans="2:8" ht="49.5" x14ac:dyDescent="0.25">
      <c r="B28" s="1"/>
      <c r="C28" s="63" t="s">
        <v>97</v>
      </c>
      <c r="D28" s="62" t="s">
        <v>98</v>
      </c>
    </row>
    <row r="29" spans="2:8" ht="49.5" x14ac:dyDescent="0.25">
      <c r="B29" s="1"/>
      <c r="C29" s="63" t="s">
        <v>99</v>
      </c>
      <c r="D29" s="62" t="s">
        <v>100</v>
      </c>
    </row>
    <row r="30" spans="2:8" ht="49.5" x14ac:dyDescent="0.25">
      <c r="B30" s="1"/>
      <c r="C30" s="63" t="s">
        <v>101</v>
      </c>
      <c r="D30" s="62" t="s">
        <v>102</v>
      </c>
    </row>
    <row r="31" spans="2:8" ht="49.5" x14ac:dyDescent="0.25">
      <c r="B31" s="1"/>
      <c r="C31" s="63" t="s">
        <v>103</v>
      </c>
      <c r="D31" s="62" t="s">
        <v>104</v>
      </c>
    </row>
    <row r="32" spans="2:8" ht="16.5" x14ac:dyDescent="0.25">
      <c r="B32" s="1"/>
      <c r="C32" s="63" t="s">
        <v>105</v>
      </c>
      <c r="D32" s="62" t="s">
        <v>106</v>
      </c>
    </row>
    <row r="33" spans="2:4" ht="49.5" x14ac:dyDescent="0.25">
      <c r="B33" s="1"/>
      <c r="C33" s="63" t="s">
        <v>107</v>
      </c>
      <c r="D33" s="62"/>
    </row>
    <row r="34" spans="2:4" ht="16.5" x14ac:dyDescent="0.25">
      <c r="B34" s="1"/>
      <c r="C34" s="63" t="s">
        <v>108</v>
      </c>
      <c r="D34" s="62" t="s">
        <v>109</v>
      </c>
    </row>
    <row r="35" spans="2:4" ht="16.5" x14ac:dyDescent="0.25">
      <c r="B35" s="1"/>
      <c r="C35" s="63" t="s">
        <v>110</v>
      </c>
      <c r="D35" s="62" t="s">
        <v>111</v>
      </c>
    </row>
    <row r="36" spans="2:4" ht="16.5" x14ac:dyDescent="0.25">
      <c r="B36" s="1"/>
      <c r="C36" s="63" t="s">
        <v>112</v>
      </c>
      <c r="D36" s="62" t="s">
        <v>113</v>
      </c>
    </row>
    <row r="37" spans="2:4" ht="16.5" x14ac:dyDescent="0.25">
      <c r="B37" s="1"/>
      <c r="C37" s="63" t="s">
        <v>114</v>
      </c>
      <c r="D37" s="62" t="s">
        <v>115</v>
      </c>
    </row>
    <row r="38" spans="2:4" ht="49.5" x14ac:dyDescent="0.25">
      <c r="B38" s="1"/>
      <c r="C38" s="63" t="s">
        <v>116</v>
      </c>
      <c r="D38" s="62"/>
    </row>
    <row r="39" spans="2:4" ht="17.25" x14ac:dyDescent="0.25">
      <c r="B39" s="1"/>
      <c r="C39" s="68" t="s">
        <v>117</v>
      </c>
      <c r="D39" s="62"/>
    </row>
    <row r="40" spans="2:4" ht="16.5" x14ac:dyDescent="0.25">
      <c r="B40" s="1"/>
      <c r="C40" s="63" t="s">
        <v>118</v>
      </c>
      <c r="D40" s="62" t="s">
        <v>119</v>
      </c>
    </row>
    <row r="41" spans="2:4" ht="16.5" x14ac:dyDescent="0.25">
      <c r="B41" s="1"/>
      <c r="C41" s="63" t="s">
        <v>120</v>
      </c>
      <c r="D41" s="62" t="s">
        <v>121</v>
      </c>
    </row>
    <row r="42" spans="2:4" ht="16.5" x14ac:dyDescent="0.25">
      <c r="B42" s="1"/>
      <c r="C42" s="63" t="s">
        <v>122</v>
      </c>
      <c r="D42" s="62" t="s">
        <v>123</v>
      </c>
    </row>
    <row r="43" spans="2:4" ht="16.5" x14ac:dyDescent="0.25">
      <c r="B43" s="1"/>
      <c r="C43" s="63" t="s">
        <v>124</v>
      </c>
      <c r="D43" s="62" t="s">
        <v>125</v>
      </c>
    </row>
    <row r="44" spans="2:4" ht="16.5" x14ac:dyDescent="0.25">
      <c r="B44" s="1"/>
      <c r="C44" s="63" t="s">
        <v>126</v>
      </c>
      <c r="D44" s="62"/>
    </row>
    <row r="45" spans="2:4" ht="16.5" x14ac:dyDescent="0.25">
      <c r="B45" s="1"/>
      <c r="C45" s="63" t="s">
        <v>118</v>
      </c>
      <c r="D45" s="62" t="s">
        <v>121</v>
      </c>
    </row>
    <row r="46" spans="2:4" ht="16.5" x14ac:dyDescent="0.25">
      <c r="B46" s="1"/>
      <c r="C46" s="63" t="s">
        <v>120</v>
      </c>
      <c r="D46" s="62" t="s">
        <v>127</v>
      </c>
    </row>
    <row r="47" spans="2:4" ht="16.5" x14ac:dyDescent="0.25">
      <c r="B47" s="1"/>
      <c r="C47" s="63" t="s">
        <v>122</v>
      </c>
      <c r="D47" s="62" t="s">
        <v>128</v>
      </c>
    </row>
    <row r="48" spans="2:4" ht="16.5" x14ac:dyDescent="0.25">
      <c r="B48" s="1"/>
      <c r="C48" s="63" t="s">
        <v>124</v>
      </c>
      <c r="D48" s="62" t="s">
        <v>129</v>
      </c>
    </row>
    <row r="49" spans="2:4" ht="16.5" x14ac:dyDescent="0.25">
      <c r="B49" s="1"/>
      <c r="C49" s="63" t="s">
        <v>130</v>
      </c>
      <c r="D49" s="62"/>
    </row>
    <row r="50" spans="2:4" ht="16.5" x14ac:dyDescent="0.25">
      <c r="B50" s="1"/>
      <c r="C50" s="63" t="s">
        <v>118</v>
      </c>
      <c r="D50" s="62" t="s">
        <v>127</v>
      </c>
    </row>
    <row r="51" spans="2:4" ht="16.5" x14ac:dyDescent="0.25">
      <c r="B51" s="1"/>
      <c r="C51" s="63" t="s">
        <v>120</v>
      </c>
      <c r="D51" s="62" t="s">
        <v>131</v>
      </c>
    </row>
    <row r="52" spans="2:4" ht="16.5" x14ac:dyDescent="0.25">
      <c r="B52" s="1"/>
      <c r="C52" s="63" t="s">
        <v>122</v>
      </c>
      <c r="D52" s="62" t="s">
        <v>132</v>
      </c>
    </row>
    <row r="53" spans="2:4" ht="16.5" x14ac:dyDescent="0.25">
      <c r="B53" s="1"/>
      <c r="C53" s="63" t="s">
        <v>124</v>
      </c>
      <c r="D53" s="62" t="s">
        <v>133</v>
      </c>
    </row>
    <row r="54" spans="2:4" ht="16.5" x14ac:dyDescent="0.25">
      <c r="B54" s="1"/>
      <c r="C54" s="63" t="s">
        <v>134</v>
      </c>
      <c r="D54" s="62"/>
    </row>
    <row r="55" spans="2:4" ht="16.5" x14ac:dyDescent="0.25">
      <c r="B55" s="1"/>
      <c r="C55" s="63" t="s">
        <v>135</v>
      </c>
      <c r="D55" s="62" t="s">
        <v>136</v>
      </c>
    </row>
    <row r="56" spans="2:4" ht="16.5" x14ac:dyDescent="0.25">
      <c r="B56" s="1"/>
      <c r="C56" s="63" t="s">
        <v>137</v>
      </c>
      <c r="D56" s="62" t="s">
        <v>125</v>
      </c>
    </row>
    <row r="57" spans="2:4" ht="16.5" x14ac:dyDescent="0.25">
      <c r="B57" s="1"/>
      <c r="C57" s="63" t="s">
        <v>138</v>
      </c>
      <c r="D57" s="62" t="s">
        <v>133</v>
      </c>
    </row>
    <row r="58" spans="2:4" ht="16.5" x14ac:dyDescent="0.25">
      <c r="B58" s="1"/>
      <c r="C58" s="63" t="s">
        <v>139</v>
      </c>
      <c r="D58" s="62" t="s">
        <v>140</v>
      </c>
    </row>
    <row r="59" spans="2:4" ht="16.5" x14ac:dyDescent="0.25">
      <c r="B59" s="1"/>
      <c r="C59" s="63" t="s">
        <v>141</v>
      </c>
      <c r="D59" s="62"/>
    </row>
    <row r="60" spans="2:4" ht="16.5" x14ac:dyDescent="0.25">
      <c r="B60" s="1"/>
      <c r="C60" s="63" t="s">
        <v>135</v>
      </c>
      <c r="D60" s="62" t="s">
        <v>125</v>
      </c>
    </row>
    <row r="61" spans="2:4" ht="17.25" x14ac:dyDescent="0.25">
      <c r="B61" s="1"/>
      <c r="C61" s="63" t="s">
        <v>142</v>
      </c>
      <c r="D61" s="62" t="s">
        <v>143</v>
      </c>
    </row>
    <row r="62" spans="2:4" ht="16.5" x14ac:dyDescent="0.25">
      <c r="B62" s="1"/>
      <c r="C62" s="63" t="s">
        <v>138</v>
      </c>
      <c r="D62" s="62" t="s">
        <v>140</v>
      </c>
    </row>
    <row r="63" spans="2:4" ht="16.5" x14ac:dyDescent="0.25">
      <c r="B63" s="1"/>
      <c r="C63" s="63" t="s">
        <v>144</v>
      </c>
      <c r="D63" s="62" t="s">
        <v>145</v>
      </c>
    </row>
    <row r="64" spans="2:4" ht="16.5" x14ac:dyDescent="0.25">
      <c r="B64" s="1"/>
      <c r="C64" s="63" t="s">
        <v>146</v>
      </c>
      <c r="D64" s="62"/>
    </row>
    <row r="65" spans="2:4" ht="16.5" x14ac:dyDescent="0.25">
      <c r="B65" s="1"/>
      <c r="C65" s="63" t="s">
        <v>147</v>
      </c>
      <c r="D65" s="62"/>
    </row>
    <row r="66" spans="2:4" ht="16.5" x14ac:dyDescent="0.25">
      <c r="B66" s="1"/>
      <c r="C66" s="63" t="s">
        <v>118</v>
      </c>
      <c r="D66" s="62" t="s">
        <v>148</v>
      </c>
    </row>
    <row r="67" spans="2:4" ht="16.5" x14ac:dyDescent="0.25">
      <c r="B67" s="1"/>
      <c r="C67" s="63"/>
      <c r="D67" s="62" t="s">
        <v>149</v>
      </c>
    </row>
    <row r="68" spans="2:4" ht="16.5" x14ac:dyDescent="0.25">
      <c r="B68" s="1"/>
      <c r="C68" s="63" t="s">
        <v>120</v>
      </c>
      <c r="D68" s="62" t="s">
        <v>150</v>
      </c>
    </row>
    <row r="69" spans="2:4" ht="16.5" x14ac:dyDescent="0.25">
      <c r="B69" s="1"/>
      <c r="C69" s="63"/>
      <c r="D69" s="62" t="s">
        <v>151</v>
      </c>
    </row>
    <row r="70" spans="2:4" ht="33" x14ac:dyDescent="0.25">
      <c r="B70" s="1"/>
      <c r="C70" s="63" t="s">
        <v>152</v>
      </c>
      <c r="D70" s="62" t="s">
        <v>153</v>
      </c>
    </row>
    <row r="71" spans="2:4" ht="16.5" x14ac:dyDescent="0.25">
      <c r="B71" s="1"/>
      <c r="C71" s="63" t="s">
        <v>154</v>
      </c>
      <c r="D71" s="62" t="s">
        <v>140</v>
      </c>
    </row>
    <row r="72" spans="2:4" ht="16.5" x14ac:dyDescent="0.25">
      <c r="B72" s="1"/>
      <c r="C72" s="63" t="s">
        <v>155</v>
      </c>
      <c r="D72" s="62"/>
    </row>
    <row r="73" spans="2:4" ht="16.5" x14ac:dyDescent="0.25">
      <c r="B73" s="1"/>
      <c r="C73" s="63" t="s">
        <v>118</v>
      </c>
      <c r="D73" s="62" t="s">
        <v>156</v>
      </c>
    </row>
    <row r="74" spans="2:4" ht="16.5" x14ac:dyDescent="0.25">
      <c r="B74" s="1"/>
      <c r="C74" s="63"/>
      <c r="D74" s="62" t="s">
        <v>149</v>
      </c>
    </row>
    <row r="75" spans="2:4" ht="16.5" x14ac:dyDescent="0.25">
      <c r="B75" s="1"/>
      <c r="C75" s="63" t="s">
        <v>120</v>
      </c>
      <c r="D75" s="62" t="s">
        <v>157</v>
      </c>
    </row>
    <row r="76" spans="2:4" ht="16.5" x14ac:dyDescent="0.25">
      <c r="B76" s="1"/>
      <c r="C76" s="63"/>
      <c r="D76" s="62" t="s">
        <v>149</v>
      </c>
    </row>
    <row r="77" spans="2:4" ht="16.5" x14ac:dyDescent="0.25">
      <c r="B77" s="1"/>
      <c r="C77" s="63" t="s">
        <v>152</v>
      </c>
      <c r="D77" s="62" t="s">
        <v>158</v>
      </c>
    </row>
    <row r="78" spans="2:4" ht="16.5" x14ac:dyDescent="0.25">
      <c r="B78" s="1"/>
      <c r="C78" s="63"/>
      <c r="D78" s="62" t="s">
        <v>151</v>
      </c>
    </row>
    <row r="79" spans="2:4" ht="16.5" x14ac:dyDescent="0.25">
      <c r="B79" s="1"/>
      <c r="C79" s="63" t="s">
        <v>159</v>
      </c>
      <c r="D79" s="62" t="s">
        <v>145</v>
      </c>
    </row>
    <row r="80" spans="2:4" ht="33" x14ac:dyDescent="0.25">
      <c r="B80" s="1"/>
      <c r="C80" s="63" t="s">
        <v>160</v>
      </c>
      <c r="D80" s="62"/>
    </row>
    <row r="81" spans="2:6" ht="16.5" x14ac:dyDescent="0.25">
      <c r="B81" s="1"/>
      <c r="C81" s="63" t="s">
        <v>5</v>
      </c>
      <c r="D81" s="62" t="s">
        <v>161</v>
      </c>
      <c r="E81" s="62" t="s">
        <v>164</v>
      </c>
    </row>
    <row r="82" spans="2:6" ht="16.5" x14ac:dyDescent="0.25">
      <c r="B82" s="1"/>
      <c r="C82" s="63" t="s">
        <v>6</v>
      </c>
      <c r="D82" s="62" t="s">
        <v>162</v>
      </c>
      <c r="E82" s="62" t="s">
        <v>165</v>
      </c>
    </row>
    <row r="83" spans="2:6" ht="33" x14ac:dyDescent="0.25">
      <c r="B83" s="1"/>
      <c r="C83" s="63" t="s">
        <v>163</v>
      </c>
      <c r="D83" s="62"/>
      <c r="E83" s="73" t="s">
        <v>176</v>
      </c>
    </row>
    <row r="84" spans="2:6" ht="16.5" x14ac:dyDescent="0.25">
      <c r="B84" s="1"/>
      <c r="C84" s="63" t="s">
        <v>5</v>
      </c>
      <c r="D84" s="62" t="s">
        <v>164</v>
      </c>
      <c r="E84" s="62">
        <f>192/2</f>
        <v>96</v>
      </c>
    </row>
    <row r="85" spans="2:6" ht="16.5" x14ac:dyDescent="0.25">
      <c r="B85" s="1"/>
      <c r="C85" s="63" t="s">
        <v>6</v>
      </c>
      <c r="D85" s="62" t="s">
        <v>165</v>
      </c>
      <c r="E85" s="62">
        <f>154/2</f>
        <v>77</v>
      </c>
    </row>
    <row r="86" spans="2:6" ht="33" x14ac:dyDescent="0.25">
      <c r="B86" s="1"/>
      <c r="C86" s="63" t="s">
        <v>166</v>
      </c>
      <c r="D86" s="62"/>
      <c r="E86" s="1"/>
    </row>
    <row r="87" spans="2:6" ht="16.5" x14ac:dyDescent="0.25">
      <c r="B87" s="1"/>
      <c r="C87" s="63" t="s">
        <v>118</v>
      </c>
      <c r="D87" s="62" t="s">
        <v>167</v>
      </c>
      <c r="E87" s="62">
        <v>50</v>
      </c>
    </row>
    <row r="88" spans="2:6" ht="16.5" x14ac:dyDescent="0.25">
      <c r="B88" s="1"/>
      <c r="C88" s="63" t="s">
        <v>120</v>
      </c>
      <c r="D88" s="62" t="s">
        <v>168</v>
      </c>
      <c r="E88" s="62">
        <v>40</v>
      </c>
    </row>
    <row r="89" spans="2:6" ht="16.5" x14ac:dyDescent="0.25">
      <c r="B89" s="1"/>
      <c r="C89" s="63" t="s">
        <v>152</v>
      </c>
      <c r="D89" s="62" t="s">
        <v>169</v>
      </c>
      <c r="E89" s="62">
        <v>35</v>
      </c>
    </row>
    <row r="90" spans="2:6" ht="16.5" x14ac:dyDescent="0.25">
      <c r="B90" s="1"/>
      <c r="C90" s="63" t="s">
        <v>154</v>
      </c>
      <c r="D90" s="62" t="s">
        <v>170</v>
      </c>
      <c r="E90" s="62">
        <v>15</v>
      </c>
    </row>
    <row r="91" spans="2:6" ht="33" x14ac:dyDescent="0.25">
      <c r="B91" s="1"/>
      <c r="C91" s="63" t="s">
        <v>171</v>
      </c>
      <c r="D91" s="62" t="s">
        <v>172</v>
      </c>
      <c r="E91" s="62" t="s">
        <v>172</v>
      </c>
    </row>
    <row r="92" spans="2:6" ht="33" x14ac:dyDescent="0.25">
      <c r="B92" s="1"/>
      <c r="C92" s="63" t="s">
        <v>180</v>
      </c>
    </row>
    <row r="93" spans="2:6" ht="24" x14ac:dyDescent="0.25">
      <c r="B93" s="1"/>
      <c r="C93" s="72" t="s">
        <v>57</v>
      </c>
      <c r="D93" s="70" t="s">
        <v>184</v>
      </c>
      <c r="F93" s="35" t="s">
        <v>59</v>
      </c>
    </row>
    <row r="94" spans="2:6" ht="16.5" x14ac:dyDescent="0.25">
      <c r="B94" s="1"/>
      <c r="C94" s="72" t="s">
        <v>195</v>
      </c>
      <c r="D94" s="70" t="s">
        <v>182</v>
      </c>
    </row>
    <row r="95" spans="2:6" ht="16.5" x14ac:dyDescent="0.25">
      <c r="B95" s="1"/>
      <c r="C95" s="72" t="s">
        <v>196</v>
      </c>
      <c r="D95" s="70" t="s">
        <v>183</v>
      </c>
    </row>
    <row r="96" spans="2:6" ht="24" x14ac:dyDescent="0.25">
      <c r="B96" s="1"/>
      <c r="C96" s="72" t="s">
        <v>185</v>
      </c>
      <c r="D96" s="70" t="s">
        <v>186</v>
      </c>
      <c r="F96" s="35" t="s">
        <v>60</v>
      </c>
    </row>
    <row r="97" spans="2:4" ht="16.5" x14ac:dyDescent="0.25">
      <c r="B97" s="1"/>
      <c r="C97" s="72" t="s">
        <v>187</v>
      </c>
      <c r="D97" s="70" t="s">
        <v>189</v>
      </c>
    </row>
    <row r="98" spans="2:4" ht="16.5" x14ac:dyDescent="0.25">
      <c r="B98" s="1"/>
      <c r="C98" s="63" t="s">
        <v>188</v>
      </c>
      <c r="D98" s="1"/>
    </row>
    <row r="99" spans="2:4" ht="16.5" x14ac:dyDescent="0.25">
      <c r="B99" s="1"/>
      <c r="C99" s="72" t="s">
        <v>57</v>
      </c>
      <c r="D99" s="70" t="s">
        <v>190</v>
      </c>
    </row>
    <row r="100" spans="2:4" ht="16.5" x14ac:dyDescent="0.25">
      <c r="B100" s="1"/>
      <c r="C100" s="72" t="s">
        <v>33</v>
      </c>
      <c r="D100" s="70" t="s">
        <v>191</v>
      </c>
    </row>
    <row r="101" spans="2:4" ht="16.5" x14ac:dyDescent="0.25">
      <c r="B101" s="1"/>
      <c r="C101" s="72" t="s">
        <v>34</v>
      </c>
      <c r="D101" s="70" t="s">
        <v>192</v>
      </c>
    </row>
    <row r="102" spans="2:4" ht="16.5" x14ac:dyDescent="0.25">
      <c r="B102" s="1"/>
      <c r="C102" s="72" t="s">
        <v>185</v>
      </c>
      <c r="D102" s="70" t="s">
        <v>193</v>
      </c>
    </row>
    <row r="103" spans="2:4" ht="16.5" x14ac:dyDescent="0.25">
      <c r="B103" s="1"/>
      <c r="C103" s="72" t="s">
        <v>187</v>
      </c>
      <c r="D103" s="70" t="s">
        <v>194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4"/>
  <sheetViews>
    <sheetView topLeftCell="A7" workbookViewId="0">
      <selection activeCell="B7" sqref="B7"/>
    </sheetView>
  </sheetViews>
  <sheetFormatPr defaultRowHeight="15" x14ac:dyDescent="0.25"/>
  <cols>
    <col min="1" max="1" width="11.7109375" customWidth="1"/>
    <col min="2" max="2" width="16" customWidth="1"/>
    <col min="3" max="3" width="31.28515625" customWidth="1"/>
    <col min="4" max="4" width="12.28515625" customWidth="1"/>
    <col min="5" max="5" width="14.140625" style="26" customWidth="1"/>
    <col min="6" max="6" width="16" customWidth="1"/>
  </cols>
  <sheetData>
    <row r="2" spans="1:8" x14ac:dyDescent="0.25">
      <c r="B2" s="26" t="s">
        <v>32</v>
      </c>
    </row>
    <row r="4" spans="1:8" s="3" customFormat="1" ht="22.9" customHeight="1" x14ac:dyDescent="0.3">
      <c r="B4" s="6"/>
      <c r="C4" s="6"/>
      <c r="E4" s="27"/>
      <c r="F4" s="2" t="s">
        <v>23</v>
      </c>
      <c r="G4" s="2"/>
      <c r="H4" s="2" t="s">
        <v>24</v>
      </c>
    </row>
    <row r="5" spans="1:8" s="6" customFormat="1" ht="29.45" customHeight="1" x14ac:dyDescent="0.3">
      <c r="E5" s="28"/>
      <c r="F5" s="13">
        <v>80000</v>
      </c>
      <c r="G5" s="12">
        <v>2.8</v>
      </c>
      <c r="H5" s="13">
        <v>60000</v>
      </c>
    </row>
    <row r="6" spans="1:8" ht="45" x14ac:dyDescent="0.25">
      <c r="B6" s="7"/>
      <c r="C6" s="21" t="s">
        <v>44</v>
      </c>
      <c r="D6" s="29" t="s">
        <v>29</v>
      </c>
      <c r="E6" s="29" t="s">
        <v>38</v>
      </c>
      <c r="F6" s="2" t="s">
        <v>30</v>
      </c>
    </row>
    <row r="7" spans="1:8" s="6" customFormat="1" ht="48" x14ac:dyDescent="0.25">
      <c r="A7" s="7" t="s">
        <v>57</v>
      </c>
      <c r="B7" s="24" t="s">
        <v>59</v>
      </c>
      <c r="C7" s="9" t="s">
        <v>71</v>
      </c>
      <c r="D7" s="51">
        <v>15</v>
      </c>
      <c r="E7" s="52">
        <f>D7*2.8</f>
        <v>42</v>
      </c>
      <c r="F7" s="18" t="s">
        <v>45</v>
      </c>
      <c r="G7" s="46"/>
    </row>
    <row r="8" spans="1:8" ht="30" customHeight="1" x14ac:dyDescent="0.25">
      <c r="A8" s="7" t="s">
        <v>33</v>
      </c>
      <c r="B8" s="7"/>
      <c r="C8" s="9" t="s">
        <v>69</v>
      </c>
      <c r="D8" s="51">
        <v>18</v>
      </c>
      <c r="E8" s="52">
        <f>D8*2.8</f>
        <v>50.4</v>
      </c>
      <c r="F8" s="7"/>
      <c r="G8" s="47"/>
    </row>
    <row r="9" spans="1:8" ht="36" x14ac:dyDescent="0.25">
      <c r="A9" s="7" t="s">
        <v>34</v>
      </c>
      <c r="C9" s="9" t="s">
        <v>70</v>
      </c>
      <c r="D9" s="51">
        <v>22</v>
      </c>
      <c r="E9" s="52">
        <f t="shared" ref="E9:E11" si="0">D9*2.8</f>
        <v>61.599999999999994</v>
      </c>
      <c r="F9" s="18" t="s">
        <v>64</v>
      </c>
      <c r="G9" s="48"/>
    </row>
    <row r="10" spans="1:8" ht="36" x14ac:dyDescent="0.25">
      <c r="A10" s="7" t="s">
        <v>35</v>
      </c>
      <c r="B10" s="35" t="s">
        <v>60</v>
      </c>
      <c r="C10" s="9" t="s">
        <v>11</v>
      </c>
      <c r="D10" s="51">
        <v>19</v>
      </c>
      <c r="E10" s="52">
        <f t="shared" si="0"/>
        <v>53.199999999999996</v>
      </c>
      <c r="F10" s="18" t="s">
        <v>63</v>
      </c>
      <c r="G10" s="49"/>
    </row>
    <row r="11" spans="1:8" ht="36" x14ac:dyDescent="0.25">
      <c r="A11" s="7" t="s">
        <v>39</v>
      </c>
      <c r="B11" s="7"/>
      <c r="C11" s="9" t="s">
        <v>12</v>
      </c>
      <c r="D11" s="51">
        <v>66</v>
      </c>
      <c r="E11" s="52">
        <f t="shared" si="0"/>
        <v>184.79999999999998</v>
      </c>
      <c r="F11" s="18" t="s">
        <v>63</v>
      </c>
    </row>
    <row r="12" spans="1:8" ht="14.45" x14ac:dyDescent="0.3">
      <c r="A12" s="36"/>
      <c r="B12" s="36"/>
      <c r="C12" s="37"/>
      <c r="D12" s="43"/>
      <c r="E12" s="44"/>
      <c r="F12" s="45"/>
    </row>
    <row r="13" spans="1:8" x14ac:dyDescent="0.25">
      <c r="B13" s="59" t="s">
        <v>61</v>
      </c>
    </row>
    <row r="14" spans="1:8" x14ac:dyDescent="0.25">
      <c r="A14" s="58" t="s">
        <v>47</v>
      </c>
      <c r="C14" s="45"/>
      <c r="D14" s="45"/>
      <c r="E14" s="57"/>
      <c r="F14" s="45"/>
    </row>
    <row r="15" spans="1:8" x14ac:dyDescent="0.25">
      <c r="A15" s="56"/>
      <c r="B15" s="1" t="s">
        <v>48</v>
      </c>
      <c r="C15" s="1"/>
      <c r="D15" s="45"/>
      <c r="E15" s="57"/>
      <c r="F15" s="45"/>
    </row>
    <row r="16" spans="1:8" x14ac:dyDescent="0.25">
      <c r="A16" s="1"/>
      <c r="B16" s="1" t="s">
        <v>49</v>
      </c>
      <c r="C16" s="1"/>
      <c r="D16" s="45"/>
      <c r="E16" s="57"/>
      <c r="F16" s="45"/>
    </row>
    <row r="17" spans="1:6" x14ac:dyDescent="0.25">
      <c r="A17" s="55" t="s">
        <v>67</v>
      </c>
      <c r="B17" s="1" t="s">
        <v>50</v>
      </c>
      <c r="C17" s="1" t="s">
        <v>51</v>
      </c>
      <c r="D17" s="45"/>
      <c r="E17" s="57"/>
      <c r="F17" s="45"/>
    </row>
    <row r="18" spans="1:6" x14ac:dyDescent="0.25">
      <c r="A18" s="53"/>
      <c r="B18" s="1" t="s">
        <v>52</v>
      </c>
      <c r="C18" s="1" t="s">
        <v>53</v>
      </c>
      <c r="D18" s="45"/>
      <c r="E18" s="57"/>
      <c r="F18" s="45"/>
    </row>
    <row r="19" spans="1:6" x14ac:dyDescent="0.25">
      <c r="A19" s="53" t="s">
        <v>181</v>
      </c>
      <c r="B19" s="54" t="s">
        <v>54</v>
      </c>
      <c r="C19" s="1" t="s">
        <v>58</v>
      </c>
      <c r="D19" s="45"/>
      <c r="E19" s="57"/>
      <c r="F19" s="45"/>
    </row>
    <row r="20" spans="1:6" x14ac:dyDescent="0.25">
      <c r="A20" s="34"/>
    </row>
    <row r="21" spans="1:6" x14ac:dyDescent="0.25">
      <c r="A21" s="55" t="s">
        <v>68</v>
      </c>
      <c r="B21" s="1" t="s">
        <v>50</v>
      </c>
      <c r="C21" s="1"/>
    </row>
    <row r="22" spans="1:6" x14ac:dyDescent="0.25">
      <c r="A22" s="1"/>
      <c r="B22" s="1" t="s">
        <v>52</v>
      </c>
      <c r="C22" s="1"/>
    </row>
    <row r="23" spans="1:6" x14ac:dyDescent="0.25">
      <c r="A23" s="1"/>
      <c r="B23" s="1" t="s">
        <v>62</v>
      </c>
      <c r="C23" s="1"/>
    </row>
    <row r="24" spans="1:6" x14ac:dyDescent="0.25">
      <c r="A24" s="53" t="s">
        <v>181</v>
      </c>
      <c r="B24" s="54" t="s">
        <v>65</v>
      </c>
      <c r="C24" s="1" t="s">
        <v>66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4"/>
  <sheetViews>
    <sheetView topLeftCell="A6" workbookViewId="0">
      <selection activeCell="A17" sqref="A17"/>
    </sheetView>
  </sheetViews>
  <sheetFormatPr defaultRowHeight="15" x14ac:dyDescent="0.25"/>
  <cols>
    <col min="2" max="2" width="15" customWidth="1"/>
    <col min="3" max="3" width="31.28515625" customWidth="1"/>
    <col min="4" max="4" width="9.28515625" customWidth="1"/>
    <col min="5" max="6" width="10.42578125" customWidth="1"/>
    <col min="7" max="7" width="10.140625" customWidth="1"/>
    <col min="11" max="11" width="8.85546875" style="26"/>
  </cols>
  <sheetData>
    <row r="2" spans="1:14" x14ac:dyDescent="0.25">
      <c r="C2" t="s">
        <v>32</v>
      </c>
    </row>
    <row r="4" spans="1:14" s="3" customFormat="1" ht="22.9" customHeight="1" x14ac:dyDescent="0.3">
      <c r="B4" s="6"/>
      <c r="C4" s="6"/>
      <c r="D4" s="6"/>
      <c r="E4" s="6"/>
      <c r="F4" s="6"/>
      <c r="G4" s="6"/>
      <c r="K4" s="27"/>
      <c r="L4" s="2" t="s">
        <v>23</v>
      </c>
      <c r="M4" s="2"/>
      <c r="N4" s="2" t="s">
        <v>24</v>
      </c>
    </row>
    <row r="5" spans="1:14" s="6" customFormat="1" ht="29.45" customHeight="1" x14ac:dyDescent="0.3">
      <c r="K5" s="28"/>
      <c r="L5" s="13">
        <v>80000</v>
      </c>
      <c r="M5" s="12">
        <v>2.8</v>
      </c>
      <c r="N5" s="13">
        <v>60000</v>
      </c>
    </row>
    <row r="6" spans="1:14" ht="90" x14ac:dyDescent="0.25">
      <c r="B6" s="7"/>
      <c r="C6" s="21" t="s">
        <v>44</v>
      </c>
      <c r="D6" s="7"/>
      <c r="E6" s="2" t="s">
        <v>25</v>
      </c>
      <c r="F6" s="14" t="s">
        <v>36</v>
      </c>
      <c r="G6" s="2" t="s">
        <v>25</v>
      </c>
      <c r="H6" s="14" t="s">
        <v>37</v>
      </c>
      <c r="I6" s="14" t="s">
        <v>28</v>
      </c>
      <c r="J6" s="23" t="s">
        <v>29</v>
      </c>
      <c r="K6" s="29" t="s">
        <v>38</v>
      </c>
      <c r="L6" s="2" t="s">
        <v>30</v>
      </c>
    </row>
    <row r="7" spans="1:14" s="6" customFormat="1" ht="75" x14ac:dyDescent="0.25">
      <c r="A7" s="7" t="s">
        <v>57</v>
      </c>
      <c r="B7" s="24" t="s">
        <v>59</v>
      </c>
      <c r="C7" s="9" t="s">
        <v>7</v>
      </c>
      <c r="D7" s="8">
        <v>9500</v>
      </c>
      <c r="E7" s="20">
        <f>$L$5/D7</f>
        <v>8.4210526315789469</v>
      </c>
      <c r="F7" s="20"/>
      <c r="G7" s="20">
        <f>$N$5/E7</f>
        <v>7125</v>
      </c>
      <c r="H7" s="14">
        <v>1</v>
      </c>
      <c r="I7" s="2">
        <v>15</v>
      </c>
      <c r="J7" s="19">
        <v>15</v>
      </c>
      <c r="K7" s="30">
        <f>J7*2.8</f>
        <v>42</v>
      </c>
      <c r="L7" s="31" t="s">
        <v>45</v>
      </c>
      <c r="M7" s="46"/>
    </row>
    <row r="8" spans="1:14" ht="30" customHeight="1" x14ac:dyDescent="0.25">
      <c r="A8" s="7" t="s">
        <v>33</v>
      </c>
      <c r="B8" s="7"/>
      <c r="C8" s="9" t="s">
        <v>8</v>
      </c>
      <c r="D8" s="8">
        <v>11700</v>
      </c>
      <c r="E8" s="20">
        <f>$L$5/D8</f>
        <v>6.8376068376068373</v>
      </c>
      <c r="F8" s="22">
        <f>D8/$D$7</f>
        <v>1.2315789473684211</v>
      </c>
      <c r="G8" s="20">
        <f>$N$5/E8</f>
        <v>8775</v>
      </c>
      <c r="H8" s="14">
        <v>1.2</v>
      </c>
      <c r="I8" s="2">
        <f>$I$7*H8</f>
        <v>18</v>
      </c>
      <c r="J8" s="19">
        <v>18</v>
      </c>
      <c r="K8" s="30">
        <f>J8*2.8</f>
        <v>50.4</v>
      </c>
      <c r="L8" s="1"/>
      <c r="M8" s="47"/>
    </row>
    <row r="9" spans="1:14" ht="60" x14ac:dyDescent="0.25">
      <c r="A9" s="7" t="s">
        <v>34</v>
      </c>
      <c r="C9" s="9" t="s">
        <v>9</v>
      </c>
      <c r="D9" s="8">
        <v>14000</v>
      </c>
      <c r="E9" s="20">
        <f>$L$5/D9</f>
        <v>5.7142857142857144</v>
      </c>
      <c r="F9" s="22">
        <f t="shared" ref="F9:F11" si="0">D9/$D$7</f>
        <v>1.4736842105263157</v>
      </c>
      <c r="G9" s="20">
        <f>$N$5/E9</f>
        <v>10500</v>
      </c>
      <c r="H9" s="14">
        <v>1.5</v>
      </c>
      <c r="I9" s="2">
        <f t="shared" ref="I9:I11" si="1">$I$7*H9</f>
        <v>22.5</v>
      </c>
      <c r="J9" s="19">
        <v>22</v>
      </c>
      <c r="K9" s="30">
        <f t="shared" ref="K9:K11" si="2">J9*2.8</f>
        <v>61.599999999999994</v>
      </c>
      <c r="L9" s="31" t="s">
        <v>64</v>
      </c>
      <c r="M9" s="48"/>
    </row>
    <row r="10" spans="1:14" ht="60" x14ac:dyDescent="0.25">
      <c r="A10" s="7" t="s">
        <v>35</v>
      </c>
      <c r="B10" s="35" t="s">
        <v>60</v>
      </c>
      <c r="C10" s="9" t="s">
        <v>11</v>
      </c>
      <c r="D10" s="8">
        <v>12000</v>
      </c>
      <c r="E10" s="20">
        <f>$L$5/D10</f>
        <v>6.666666666666667</v>
      </c>
      <c r="F10" s="22">
        <f t="shared" si="0"/>
        <v>1.263157894736842</v>
      </c>
      <c r="G10" s="20">
        <f>$N$5/E10</f>
        <v>9000</v>
      </c>
      <c r="H10" s="14">
        <v>1.2</v>
      </c>
      <c r="I10" s="2">
        <f t="shared" si="1"/>
        <v>18</v>
      </c>
      <c r="J10" s="19">
        <v>19</v>
      </c>
      <c r="K10" s="30">
        <f t="shared" si="2"/>
        <v>53.199999999999996</v>
      </c>
      <c r="L10" s="32" t="s">
        <v>63</v>
      </c>
      <c r="M10" s="49"/>
    </row>
    <row r="11" spans="1:14" ht="60" x14ac:dyDescent="0.25">
      <c r="A11" s="7" t="s">
        <v>39</v>
      </c>
      <c r="B11" s="7"/>
      <c r="C11" s="9" t="s">
        <v>12</v>
      </c>
      <c r="D11" s="8">
        <v>42000</v>
      </c>
      <c r="E11" s="20">
        <f>$L$5/D11</f>
        <v>1.9047619047619047</v>
      </c>
      <c r="F11" s="22">
        <f t="shared" si="0"/>
        <v>4.4210526315789478</v>
      </c>
      <c r="G11" s="20">
        <f>$N$5/E11</f>
        <v>31500</v>
      </c>
      <c r="H11" s="14">
        <v>4.4000000000000004</v>
      </c>
      <c r="I11" s="2">
        <f t="shared" si="1"/>
        <v>66</v>
      </c>
      <c r="J11" s="19">
        <v>66</v>
      </c>
      <c r="K11" s="30">
        <f t="shared" si="2"/>
        <v>184.79999999999998</v>
      </c>
      <c r="L11" s="32" t="s">
        <v>63</v>
      </c>
    </row>
    <row r="12" spans="1:14" x14ac:dyDescent="0.25">
      <c r="A12" s="36"/>
      <c r="B12" s="36"/>
      <c r="C12" s="37"/>
      <c r="D12" s="38"/>
      <c r="E12" s="39"/>
      <c r="F12" s="40"/>
      <c r="G12" s="39"/>
      <c r="H12" s="41"/>
      <c r="I12" s="42"/>
      <c r="J12" s="43"/>
      <c r="K12" s="44"/>
      <c r="L12" s="45"/>
    </row>
    <row r="13" spans="1:14" x14ac:dyDescent="0.25">
      <c r="B13" s="50" t="s">
        <v>61</v>
      </c>
    </row>
    <row r="14" spans="1:14" x14ac:dyDescent="0.25">
      <c r="B14" t="s">
        <v>47</v>
      </c>
    </row>
    <row r="15" spans="1:14" x14ac:dyDescent="0.25">
      <c r="B15" t="s">
        <v>48</v>
      </c>
    </row>
    <row r="16" spans="1:14" x14ac:dyDescent="0.25">
      <c r="B16" t="s">
        <v>49</v>
      </c>
    </row>
    <row r="17" spans="1:4" x14ac:dyDescent="0.25">
      <c r="A17" s="34" t="s">
        <v>67</v>
      </c>
      <c r="B17" t="s">
        <v>50</v>
      </c>
      <c r="C17" t="s">
        <v>51</v>
      </c>
    </row>
    <row r="18" spans="1:4" x14ac:dyDescent="0.25">
      <c r="A18" s="34"/>
      <c r="B18" t="s">
        <v>52</v>
      </c>
      <c r="C18" t="s">
        <v>53</v>
      </c>
    </row>
    <row r="19" spans="1:4" x14ac:dyDescent="0.25">
      <c r="A19" s="34"/>
      <c r="B19" s="33" t="s">
        <v>54</v>
      </c>
      <c r="C19" t="s">
        <v>58</v>
      </c>
    </row>
    <row r="20" spans="1:4" x14ac:dyDescent="0.25">
      <c r="A20" s="34"/>
    </row>
    <row r="21" spans="1:4" x14ac:dyDescent="0.25">
      <c r="A21" s="34" t="s">
        <v>68</v>
      </c>
      <c r="B21" t="s">
        <v>50</v>
      </c>
    </row>
    <row r="22" spans="1:4" x14ac:dyDescent="0.25">
      <c r="B22" t="s">
        <v>52</v>
      </c>
    </row>
    <row r="23" spans="1:4" x14ac:dyDescent="0.25">
      <c r="B23" t="s">
        <v>62</v>
      </c>
      <c r="D23">
        <f>(50.4+61.6)/2</f>
        <v>56</v>
      </c>
    </row>
    <row r="24" spans="1:4" x14ac:dyDescent="0.25">
      <c r="B24" s="33" t="s">
        <v>65</v>
      </c>
      <c r="C24" t="s">
        <v>66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9"/>
  <sheetViews>
    <sheetView topLeftCell="B18" workbookViewId="0">
      <selection activeCell="A15" sqref="A15:XFD21"/>
    </sheetView>
  </sheetViews>
  <sheetFormatPr defaultRowHeight="15" x14ac:dyDescent="0.25"/>
  <cols>
    <col min="2" max="2" width="15" customWidth="1"/>
    <col min="3" max="3" width="31.28515625" customWidth="1"/>
    <col min="4" max="4" width="9.28515625" customWidth="1"/>
    <col min="5" max="6" width="10.42578125" customWidth="1"/>
    <col min="7" max="7" width="10.140625" customWidth="1"/>
    <col min="11" max="11" width="8.85546875" style="26"/>
  </cols>
  <sheetData>
    <row r="2" spans="1:14" x14ac:dyDescent="0.25">
      <c r="C2" t="s">
        <v>32</v>
      </c>
    </row>
    <row r="4" spans="1:14" s="3" customFormat="1" ht="22.9" customHeight="1" x14ac:dyDescent="0.3">
      <c r="B4" s="6"/>
      <c r="C4" s="6"/>
      <c r="D4" s="6"/>
      <c r="E4" s="6"/>
      <c r="F4" s="6"/>
      <c r="G4" s="6"/>
      <c r="K4" s="27"/>
      <c r="L4" s="2" t="s">
        <v>23</v>
      </c>
      <c r="M4" s="2"/>
      <c r="N4" s="2" t="s">
        <v>24</v>
      </c>
    </row>
    <row r="5" spans="1:14" s="6" customFormat="1" ht="29.45" customHeight="1" x14ac:dyDescent="0.3">
      <c r="K5" s="28"/>
      <c r="L5" s="13">
        <v>80000</v>
      </c>
      <c r="M5" s="12">
        <v>2.8</v>
      </c>
      <c r="N5" s="13">
        <v>60000</v>
      </c>
    </row>
    <row r="6" spans="1:14" ht="90" x14ac:dyDescent="0.25">
      <c r="B6" s="7"/>
      <c r="C6" s="21" t="s">
        <v>44</v>
      </c>
      <c r="D6" s="7"/>
      <c r="E6" s="2" t="s">
        <v>25</v>
      </c>
      <c r="F6" s="14" t="s">
        <v>36</v>
      </c>
      <c r="G6" s="2" t="s">
        <v>25</v>
      </c>
      <c r="H6" s="14" t="s">
        <v>37</v>
      </c>
      <c r="I6" s="14" t="s">
        <v>28</v>
      </c>
      <c r="J6" s="23" t="s">
        <v>29</v>
      </c>
      <c r="K6" s="29" t="s">
        <v>38</v>
      </c>
      <c r="L6" s="2" t="s">
        <v>30</v>
      </c>
    </row>
    <row r="7" spans="1:14" s="6" customFormat="1" ht="75" x14ac:dyDescent="0.25">
      <c r="A7" s="7" t="s">
        <v>33</v>
      </c>
      <c r="B7" s="10" t="s">
        <v>16</v>
      </c>
      <c r="C7" s="9" t="s">
        <v>7</v>
      </c>
      <c r="D7" s="8">
        <v>9500</v>
      </c>
      <c r="E7" s="20">
        <f t="shared" ref="E7:E13" si="0">$L$5/D7</f>
        <v>8.4210526315789469</v>
      </c>
      <c r="F7" s="20"/>
      <c r="G7" s="20">
        <f t="shared" ref="G7:G13" si="1">$N$5/E7</f>
        <v>7125</v>
      </c>
      <c r="H7" s="14">
        <v>1</v>
      </c>
      <c r="I7" s="2">
        <v>15</v>
      </c>
      <c r="J7" s="19">
        <v>15</v>
      </c>
      <c r="K7" s="30">
        <f>J7*2.8</f>
        <v>42</v>
      </c>
      <c r="L7" s="31" t="s">
        <v>45</v>
      </c>
    </row>
    <row r="8" spans="1:14" ht="30" customHeight="1" x14ac:dyDescent="0.25">
      <c r="A8" s="7" t="s">
        <v>34</v>
      </c>
      <c r="B8" s="7"/>
      <c r="C8" s="9" t="s">
        <v>8</v>
      </c>
      <c r="D8" s="8">
        <v>11700</v>
      </c>
      <c r="E8" s="20">
        <f t="shared" si="0"/>
        <v>6.8376068376068373</v>
      </c>
      <c r="F8" s="22">
        <f>D8/$D$7</f>
        <v>1.2315789473684211</v>
      </c>
      <c r="G8" s="20">
        <f t="shared" si="1"/>
        <v>8775</v>
      </c>
      <c r="H8" s="14">
        <v>1.2</v>
      </c>
      <c r="I8" s="2">
        <f>$I$7*H8</f>
        <v>18</v>
      </c>
      <c r="J8" s="19">
        <v>18</v>
      </c>
      <c r="K8" s="30">
        <f>J8*2.8</f>
        <v>50.4</v>
      </c>
      <c r="L8" s="1"/>
    </row>
    <row r="9" spans="1:14" ht="75" x14ac:dyDescent="0.25">
      <c r="A9" s="7" t="s">
        <v>35</v>
      </c>
      <c r="B9" s="24" t="s">
        <v>17</v>
      </c>
      <c r="C9" s="9" t="s">
        <v>9</v>
      </c>
      <c r="D9" s="8">
        <v>14000</v>
      </c>
      <c r="E9" s="20">
        <f t="shared" si="0"/>
        <v>5.7142857142857144</v>
      </c>
      <c r="F9" s="22">
        <f t="shared" ref="F9:F13" si="2">D9/$D$7</f>
        <v>1.4736842105263157</v>
      </c>
      <c r="G9" s="20">
        <f t="shared" si="1"/>
        <v>10500</v>
      </c>
      <c r="H9" s="14">
        <v>1.5</v>
      </c>
      <c r="I9" s="2">
        <f t="shared" ref="I9:I11" si="3">$I$7*H9</f>
        <v>22.5</v>
      </c>
      <c r="J9" s="19">
        <v>22</v>
      </c>
      <c r="K9" s="30">
        <f t="shared" ref="K9:K13" si="4">J9*2.8</f>
        <v>61.599999999999994</v>
      </c>
      <c r="L9" s="32" t="s">
        <v>46</v>
      </c>
    </row>
    <row r="10" spans="1:14" ht="19.899999999999999" customHeight="1" x14ac:dyDescent="0.25">
      <c r="A10" s="7" t="s">
        <v>39</v>
      </c>
      <c r="B10" s="7"/>
      <c r="C10" s="9" t="s">
        <v>11</v>
      </c>
      <c r="D10" s="8">
        <v>12000</v>
      </c>
      <c r="E10" s="20">
        <f t="shared" si="0"/>
        <v>6.666666666666667</v>
      </c>
      <c r="F10" s="22">
        <f t="shared" si="2"/>
        <v>1.263157894736842</v>
      </c>
      <c r="G10" s="20">
        <f t="shared" si="1"/>
        <v>9000</v>
      </c>
      <c r="H10" s="14">
        <v>1.2</v>
      </c>
      <c r="I10" s="2">
        <f t="shared" si="3"/>
        <v>18</v>
      </c>
      <c r="J10" s="19">
        <v>19</v>
      </c>
      <c r="K10" s="30">
        <f t="shared" si="4"/>
        <v>53.199999999999996</v>
      </c>
      <c r="L10" s="1"/>
    </row>
    <row r="11" spans="1:14" ht="36" x14ac:dyDescent="0.25">
      <c r="A11" s="7" t="s">
        <v>40</v>
      </c>
      <c r="B11" s="7"/>
      <c r="C11" s="9" t="s">
        <v>12</v>
      </c>
      <c r="D11" s="8">
        <v>42000</v>
      </c>
      <c r="E11" s="20">
        <f t="shared" si="0"/>
        <v>1.9047619047619047</v>
      </c>
      <c r="F11" s="22">
        <f t="shared" si="2"/>
        <v>4.4210526315789478</v>
      </c>
      <c r="G11" s="20">
        <f t="shared" si="1"/>
        <v>31500</v>
      </c>
      <c r="H11" s="14">
        <v>4.4000000000000004</v>
      </c>
      <c r="I11" s="2">
        <f t="shared" si="3"/>
        <v>66</v>
      </c>
      <c r="J11" s="19">
        <v>66</v>
      </c>
      <c r="K11" s="30">
        <f t="shared" si="4"/>
        <v>184.79999999999998</v>
      </c>
      <c r="L11" s="1"/>
    </row>
    <row r="12" spans="1:14" ht="24.75" x14ac:dyDescent="0.25">
      <c r="B12" s="24" t="s">
        <v>19</v>
      </c>
      <c r="C12" s="25" t="s">
        <v>13</v>
      </c>
      <c r="D12" s="8">
        <f>0.3*D10</f>
        <v>3600</v>
      </c>
      <c r="E12" s="20">
        <f t="shared" si="0"/>
        <v>22.222222222222221</v>
      </c>
      <c r="F12" s="22">
        <f t="shared" si="2"/>
        <v>0.37894736842105264</v>
      </c>
      <c r="G12" s="20">
        <f t="shared" si="1"/>
        <v>2700</v>
      </c>
      <c r="H12" s="14">
        <v>0.4</v>
      </c>
      <c r="I12" s="2">
        <f>0.3*I10</f>
        <v>5.3999999999999995</v>
      </c>
      <c r="J12" s="19">
        <v>5.7</v>
      </c>
      <c r="K12" s="30">
        <f t="shared" si="4"/>
        <v>15.959999999999999</v>
      </c>
      <c r="L12" s="1"/>
    </row>
    <row r="13" spans="1:14" x14ac:dyDescent="0.25">
      <c r="B13" s="1"/>
      <c r="C13" s="11" t="s">
        <v>14</v>
      </c>
      <c r="D13" s="8">
        <f>0.3*D7</f>
        <v>2850</v>
      </c>
      <c r="E13" s="20">
        <f t="shared" si="0"/>
        <v>28.07017543859649</v>
      </c>
      <c r="F13" s="22">
        <f t="shared" si="2"/>
        <v>0.3</v>
      </c>
      <c r="G13" s="20">
        <f t="shared" si="1"/>
        <v>2137.5</v>
      </c>
      <c r="H13" s="14">
        <v>1.3</v>
      </c>
      <c r="I13" s="2">
        <f>0.3*I7</f>
        <v>4.5</v>
      </c>
      <c r="J13" s="19">
        <v>4.5</v>
      </c>
      <c r="K13" s="30">
        <f t="shared" si="4"/>
        <v>12.6</v>
      </c>
      <c r="L13" s="1"/>
    </row>
    <row r="15" spans="1:14" x14ac:dyDescent="0.25">
      <c r="C15" s="10" t="s">
        <v>16</v>
      </c>
      <c r="F15" s="10"/>
    </row>
    <row r="16" spans="1:14" x14ac:dyDescent="0.25">
      <c r="C16" s="10" t="s">
        <v>17</v>
      </c>
      <c r="F16" s="10"/>
    </row>
    <row r="17" spans="2:6" x14ac:dyDescent="0.25">
      <c r="C17" s="10" t="s">
        <v>18</v>
      </c>
      <c r="F17" s="10"/>
    </row>
    <row r="18" spans="2:6" x14ac:dyDescent="0.25">
      <c r="C18" s="10" t="s">
        <v>19</v>
      </c>
      <c r="F18" s="10"/>
    </row>
    <row r="19" spans="2:6" x14ac:dyDescent="0.25">
      <c r="C19" s="4" t="s">
        <v>41</v>
      </c>
    </row>
    <row r="20" spans="2:6" x14ac:dyDescent="0.25">
      <c r="C20" s="4" t="s">
        <v>42</v>
      </c>
    </row>
    <row r="21" spans="2:6" ht="24.75" x14ac:dyDescent="0.25">
      <c r="C21" s="5" t="s">
        <v>43</v>
      </c>
    </row>
    <row r="23" spans="2:6" x14ac:dyDescent="0.25">
      <c r="B23" t="s">
        <v>47</v>
      </c>
    </row>
    <row r="24" spans="2:6" x14ac:dyDescent="0.25">
      <c r="B24" t="s">
        <v>48</v>
      </c>
    </row>
    <row r="25" spans="2:6" x14ac:dyDescent="0.25">
      <c r="B25" t="s">
        <v>49</v>
      </c>
    </row>
    <row r="26" spans="2:6" x14ac:dyDescent="0.25">
      <c r="B26" t="s">
        <v>50</v>
      </c>
      <c r="C26" t="s">
        <v>51</v>
      </c>
    </row>
    <row r="27" spans="2:6" x14ac:dyDescent="0.25">
      <c r="B27" t="s">
        <v>52</v>
      </c>
      <c r="C27" t="s">
        <v>53</v>
      </c>
    </row>
    <row r="28" spans="2:6" x14ac:dyDescent="0.25">
      <c r="B28" s="33" t="s">
        <v>54</v>
      </c>
      <c r="C28" s="33" t="s">
        <v>55</v>
      </c>
      <c r="D28">
        <f>(42+50.4)/2</f>
        <v>46.2</v>
      </c>
    </row>
    <row r="29" spans="2:6" x14ac:dyDescent="0.25">
      <c r="C29" t="s">
        <v>56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4"/>
  <sheetViews>
    <sheetView topLeftCell="D8" workbookViewId="0">
      <selection activeCell="M11" sqref="M11"/>
    </sheetView>
  </sheetViews>
  <sheetFormatPr defaultRowHeight="15" x14ac:dyDescent="0.25"/>
  <cols>
    <col min="2" max="2" width="9.85546875" customWidth="1"/>
    <col min="3" max="3" width="9.28515625" customWidth="1"/>
    <col min="4" max="5" width="10.42578125" customWidth="1"/>
    <col min="6" max="6" width="10.140625" customWidth="1"/>
    <col min="7" max="7" width="11.140625" bestFit="1" customWidth="1"/>
    <col min="8" max="8" width="41.42578125" customWidth="1"/>
  </cols>
  <sheetData>
    <row r="2" spans="1:14" x14ac:dyDescent="0.25">
      <c r="G2" s="2" t="s">
        <v>4</v>
      </c>
    </row>
    <row r="3" spans="1:14" ht="14.45" x14ac:dyDescent="0.3">
      <c r="G3" s="1">
        <v>2.85</v>
      </c>
    </row>
    <row r="4" spans="1:14" x14ac:dyDescent="0.25">
      <c r="E4" t="s">
        <v>32</v>
      </c>
    </row>
    <row r="6" spans="1:14" s="3" customFormat="1" ht="22.9" customHeight="1" x14ac:dyDescent="0.25">
      <c r="B6" s="2"/>
      <c r="C6" s="2" t="s">
        <v>2</v>
      </c>
      <c r="D6" s="2" t="s">
        <v>1</v>
      </c>
      <c r="E6" s="2"/>
      <c r="F6" s="2" t="s">
        <v>0</v>
      </c>
      <c r="G6" s="2" t="s">
        <v>3</v>
      </c>
      <c r="H6" s="2"/>
    </row>
    <row r="7" spans="1:14" s="6" customFormat="1" ht="24.6" customHeight="1" x14ac:dyDescent="0.25">
      <c r="B7" s="7" t="s">
        <v>5</v>
      </c>
      <c r="C7" s="8">
        <v>11500</v>
      </c>
      <c r="D7" s="7" t="s">
        <v>23</v>
      </c>
      <c r="E7" s="7"/>
      <c r="F7" s="7" t="s">
        <v>24</v>
      </c>
      <c r="G7" s="7">
        <v>8</v>
      </c>
      <c r="H7" s="13">
        <v>25000</v>
      </c>
    </row>
    <row r="8" spans="1:14" s="6" customFormat="1" ht="29.45" customHeight="1" x14ac:dyDescent="0.25">
      <c r="B8" s="7" t="s">
        <v>6</v>
      </c>
      <c r="C8" s="8" t="s">
        <v>15</v>
      </c>
      <c r="D8" s="13">
        <v>80000</v>
      </c>
      <c r="E8" s="12">
        <v>2.8</v>
      </c>
      <c r="F8" s="13">
        <v>60000</v>
      </c>
      <c r="H8" s="16"/>
    </row>
    <row r="9" spans="1:14" ht="60" x14ac:dyDescent="0.25">
      <c r="B9" s="7"/>
      <c r="C9" s="7"/>
      <c r="D9" s="2" t="s">
        <v>25</v>
      </c>
      <c r="E9" s="14" t="s">
        <v>27</v>
      </c>
      <c r="F9" s="2" t="s">
        <v>25</v>
      </c>
      <c r="G9" s="2" t="s">
        <v>26</v>
      </c>
      <c r="H9" s="21" t="s">
        <v>10</v>
      </c>
      <c r="I9" s="1"/>
      <c r="J9" s="15" t="s">
        <v>27</v>
      </c>
      <c r="K9" s="14" t="s">
        <v>28</v>
      </c>
      <c r="L9" s="23" t="s">
        <v>29</v>
      </c>
      <c r="M9" s="14" t="s">
        <v>31</v>
      </c>
      <c r="N9" s="2" t="s">
        <v>30</v>
      </c>
    </row>
    <row r="10" spans="1:14" s="6" customFormat="1" ht="24" x14ac:dyDescent="0.25">
      <c r="A10" s="6" t="s">
        <v>33</v>
      </c>
      <c r="B10" s="7"/>
      <c r="C10" s="8">
        <v>9500</v>
      </c>
      <c r="D10" s="20">
        <f t="shared" ref="D10:D16" si="0">$D$8/C10</f>
        <v>8.4210526315789469</v>
      </c>
      <c r="E10" s="20"/>
      <c r="F10" s="20">
        <f t="shared" ref="F10:F16" si="1">$F$8/D10</f>
        <v>7125</v>
      </c>
      <c r="G10" s="7"/>
      <c r="H10" s="9" t="s">
        <v>7</v>
      </c>
      <c r="I10" s="17"/>
      <c r="J10" s="14"/>
      <c r="K10" s="2">
        <v>15</v>
      </c>
      <c r="L10" s="19"/>
      <c r="M10" s="7"/>
      <c r="N10" s="17"/>
    </row>
    <row r="11" spans="1:14" ht="24" x14ac:dyDescent="0.25">
      <c r="A11" s="6"/>
      <c r="B11" s="7"/>
      <c r="C11" s="8">
        <v>11700</v>
      </c>
      <c r="D11" s="20">
        <f t="shared" si="0"/>
        <v>6.8376068376068373</v>
      </c>
      <c r="E11" s="22">
        <f>C11/$C$10</f>
        <v>1.2315789473684211</v>
      </c>
      <c r="F11" s="20">
        <f t="shared" si="1"/>
        <v>8775</v>
      </c>
      <c r="G11" s="7"/>
      <c r="H11" s="9" t="s">
        <v>8</v>
      </c>
      <c r="I11" s="1"/>
      <c r="J11" s="18">
        <v>1.2315789473684211</v>
      </c>
      <c r="K11" s="7">
        <f>$K$10*J11</f>
        <v>18.473684210526315</v>
      </c>
      <c r="L11" s="19">
        <v>18</v>
      </c>
      <c r="M11" s="7">
        <f>L11*2.8</f>
        <v>50.4</v>
      </c>
      <c r="N11" s="1"/>
    </row>
    <row r="12" spans="1:14" ht="36" x14ac:dyDescent="0.25">
      <c r="A12" s="6"/>
      <c r="B12" s="7"/>
      <c r="C12" s="8">
        <v>14000</v>
      </c>
      <c r="D12" s="20">
        <f t="shared" si="0"/>
        <v>5.7142857142857144</v>
      </c>
      <c r="E12" s="22">
        <f t="shared" ref="E12:E16" si="2">C12/$C$10</f>
        <v>1.4736842105263157</v>
      </c>
      <c r="F12" s="20">
        <f t="shared" si="1"/>
        <v>10500</v>
      </c>
      <c r="G12" s="7"/>
      <c r="H12" s="9" t="s">
        <v>9</v>
      </c>
      <c r="I12" s="1"/>
      <c r="J12" s="18">
        <v>1.4736842105263157</v>
      </c>
      <c r="K12" s="7">
        <f t="shared" ref="K12:K14" si="3">$K$10*J12</f>
        <v>22.105263157894736</v>
      </c>
      <c r="L12" s="19">
        <v>22</v>
      </c>
      <c r="M12" s="7">
        <f t="shared" ref="M12:M16" si="4">L12*2.8</f>
        <v>61.599999999999994</v>
      </c>
      <c r="N12" s="1"/>
    </row>
    <row r="13" spans="1:14" x14ac:dyDescent="0.25">
      <c r="A13" s="6" t="s">
        <v>34</v>
      </c>
      <c r="B13" s="7"/>
      <c r="C13" s="8">
        <v>12000</v>
      </c>
      <c r="D13" s="20">
        <f t="shared" si="0"/>
        <v>6.666666666666667</v>
      </c>
      <c r="E13" s="22">
        <f t="shared" si="2"/>
        <v>1.263157894736842</v>
      </c>
      <c r="F13" s="20">
        <f t="shared" si="1"/>
        <v>9000</v>
      </c>
      <c r="G13" s="7"/>
      <c r="H13" s="9" t="s">
        <v>11</v>
      </c>
      <c r="I13" s="1"/>
      <c r="J13" s="18">
        <v>1.263157894736842</v>
      </c>
      <c r="K13" s="7">
        <f t="shared" si="3"/>
        <v>18.94736842105263</v>
      </c>
      <c r="L13" s="19">
        <v>19</v>
      </c>
      <c r="M13" s="7">
        <f t="shared" si="4"/>
        <v>53.199999999999996</v>
      </c>
      <c r="N13" s="1"/>
    </row>
    <row r="14" spans="1:14" ht="24" x14ac:dyDescent="0.25">
      <c r="A14" s="6" t="s">
        <v>35</v>
      </c>
      <c r="B14" s="7"/>
      <c r="C14" s="8">
        <v>42000</v>
      </c>
      <c r="D14" s="20">
        <f t="shared" si="0"/>
        <v>1.9047619047619047</v>
      </c>
      <c r="E14" s="22">
        <f t="shared" si="2"/>
        <v>4.4210526315789478</v>
      </c>
      <c r="F14" s="20">
        <f t="shared" si="1"/>
        <v>31500</v>
      </c>
      <c r="G14" s="7"/>
      <c r="H14" s="9" t="s">
        <v>12</v>
      </c>
      <c r="I14" s="1"/>
      <c r="J14" s="18">
        <v>4.4210526315789478</v>
      </c>
      <c r="K14" s="7">
        <f t="shared" si="3"/>
        <v>66.31578947368422</v>
      </c>
      <c r="L14" s="19">
        <v>66</v>
      </c>
      <c r="M14" s="7">
        <f t="shared" si="4"/>
        <v>184.79999999999998</v>
      </c>
      <c r="N14" s="1"/>
    </row>
    <row r="15" spans="1:14" x14ac:dyDescent="0.25">
      <c r="B15" s="1"/>
      <c r="C15" s="8">
        <f>0.3*C13</f>
        <v>3600</v>
      </c>
      <c r="D15" s="20">
        <f t="shared" si="0"/>
        <v>22.222222222222221</v>
      </c>
      <c r="E15" s="22">
        <f t="shared" si="2"/>
        <v>0.37894736842105264</v>
      </c>
      <c r="F15" s="20">
        <f t="shared" si="1"/>
        <v>2700</v>
      </c>
      <c r="G15" s="1"/>
      <c r="H15" s="11" t="s">
        <v>13</v>
      </c>
      <c r="I15" s="1"/>
      <c r="J15" s="18">
        <v>0.37894736842105264</v>
      </c>
      <c r="K15" s="7">
        <f>0.3*K13</f>
        <v>5.6842105263157885</v>
      </c>
      <c r="L15" s="19">
        <v>5.7</v>
      </c>
      <c r="M15" s="7">
        <f t="shared" si="4"/>
        <v>15.959999999999999</v>
      </c>
      <c r="N15" s="1"/>
    </row>
    <row r="16" spans="1:14" x14ac:dyDescent="0.25">
      <c r="B16" s="1"/>
      <c r="C16" s="8">
        <f>0.3*C10</f>
        <v>2850</v>
      </c>
      <c r="D16" s="20">
        <f t="shared" si="0"/>
        <v>28.07017543859649</v>
      </c>
      <c r="E16" s="22">
        <f t="shared" si="2"/>
        <v>0.3</v>
      </c>
      <c r="F16" s="20">
        <f t="shared" si="1"/>
        <v>2137.5</v>
      </c>
      <c r="G16" s="1"/>
      <c r="H16" s="11" t="s">
        <v>14</v>
      </c>
      <c r="I16" s="1"/>
      <c r="J16" s="18">
        <v>1.3263157894736841</v>
      </c>
      <c r="K16" s="7">
        <f>0.3*K10</f>
        <v>4.5</v>
      </c>
      <c r="L16" s="19">
        <v>4.5</v>
      </c>
      <c r="M16" s="7">
        <f t="shared" si="4"/>
        <v>12.6</v>
      </c>
      <c r="N16" s="1"/>
    </row>
    <row r="18" spans="4:8" x14ac:dyDescent="0.25">
      <c r="D18" s="10" t="s">
        <v>16</v>
      </c>
      <c r="E18" s="10"/>
    </row>
    <row r="19" spans="4:8" x14ac:dyDescent="0.25">
      <c r="D19" s="10" t="s">
        <v>17</v>
      </c>
      <c r="E19" s="10"/>
    </row>
    <row r="20" spans="4:8" x14ac:dyDescent="0.25">
      <c r="D20" s="10" t="s">
        <v>18</v>
      </c>
      <c r="E20" s="10"/>
    </row>
    <row r="21" spans="4:8" x14ac:dyDescent="0.25">
      <c r="D21" s="10" t="s">
        <v>19</v>
      </c>
      <c r="E21" s="10"/>
    </row>
    <row r="22" spans="4:8" x14ac:dyDescent="0.25">
      <c r="H22" s="4" t="s">
        <v>20</v>
      </c>
    </row>
    <row r="23" spans="4:8" x14ac:dyDescent="0.25">
      <c r="H23" s="4" t="s">
        <v>21</v>
      </c>
    </row>
    <row r="24" spans="4:8" ht="24.75" x14ac:dyDescent="0.25">
      <c r="H24" s="5" t="s">
        <v>22</v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mucluc</vt:lpstr>
      <vt:lpstr>bao cao</vt:lpstr>
      <vt:lpstr>bao cao (2)</vt:lpstr>
      <vt:lpstr>co so khoa hoc (2)</vt:lpstr>
      <vt:lpstr>Sheet1 (2)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cotrang</cp:lastModifiedBy>
  <dcterms:created xsi:type="dcterms:W3CDTF">2018-11-18T16:56:50Z</dcterms:created>
  <dcterms:modified xsi:type="dcterms:W3CDTF">2018-12-14T00:42:04Z</dcterms:modified>
</cp:coreProperties>
</file>